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95" i="4" s="1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58" i="5" l="1"/>
  <c r="BO59" i="5" s="1"/>
  <c r="BO108" i="5"/>
  <c r="BO109" i="5" s="1"/>
  <c r="BO79" i="5"/>
  <c r="BO80" i="5" s="1"/>
  <c r="BO76" i="4"/>
  <c r="BO77" i="4" s="1"/>
  <c r="BO81" i="4" s="1"/>
  <c r="BO92" i="4"/>
  <c r="BO93" i="4" s="1"/>
  <c r="BO97" i="4" s="1"/>
  <c r="BO76" i="5"/>
  <c r="BO77" i="5" s="1"/>
  <c r="BO46" i="4"/>
  <c r="BO92" i="5"/>
  <c r="BO93" i="5" s="1"/>
  <c r="BO46" i="5"/>
  <c r="BO108" i="4"/>
  <c r="BO109" i="4" s="1"/>
  <c r="BO96" i="4"/>
  <c r="BO111" i="4"/>
  <c r="BO112" i="4" s="1"/>
  <c r="BO64" i="4"/>
  <c r="BO63" i="4"/>
  <c r="BO80" i="4"/>
  <c r="BO31" i="4"/>
  <c r="BO64" i="5"/>
  <c r="BO63" i="5"/>
  <c r="B3" i="6"/>
  <c r="E31" i="6"/>
  <c r="I31" i="6"/>
  <c r="I3" i="6"/>
  <c r="BO82" i="4" l="1"/>
  <c r="BO98" i="4"/>
  <c r="BO95" i="5"/>
  <c r="BO98" i="5" s="1"/>
  <c r="BO81" i="5"/>
  <c r="BO82" i="5"/>
  <c r="BO113" i="4"/>
  <c r="BO114" i="4"/>
  <c r="BO97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7" i="4" l="1"/>
  <c r="BO96" i="5"/>
  <c r="BO111" i="5"/>
  <c r="BO113" i="5" s="1"/>
  <c r="BO114" i="5"/>
  <c r="BO47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I76" i="5" s="1"/>
  <c r="AI77" i="5" s="1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J76" i="4" l="1"/>
  <c r="BJ77" i="4" s="1"/>
  <c r="S76" i="5"/>
  <c r="S77" i="5" s="1"/>
  <c r="AA76" i="5"/>
  <c r="AA77" i="5" s="1"/>
  <c r="BG76" i="5"/>
  <c r="BG77" i="5" s="1"/>
  <c r="Q76" i="5"/>
  <c r="Q77" i="5" s="1"/>
  <c r="AG76" i="5"/>
  <c r="AG77" i="5" s="1"/>
  <c r="AW76" i="5"/>
  <c r="AW77" i="5" s="1"/>
  <c r="AQ76" i="5"/>
  <c r="AQ77" i="5" s="1"/>
  <c r="BJ92" i="4"/>
  <c r="BJ93" i="4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V76" i="5"/>
  <c r="V77" i="5" s="1"/>
  <c r="AD76" i="5"/>
  <c r="AD77" i="5" s="1"/>
  <c r="AL76" i="5"/>
  <c r="AL77" i="5" s="1"/>
  <c r="AT76" i="5"/>
  <c r="AT77" i="5" s="1"/>
  <c r="BB76" i="5"/>
  <c r="BB77" i="5" s="1"/>
  <c r="BB82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H63" i="5" s="1"/>
  <c r="J58" i="5"/>
  <c r="J59" i="5" s="1"/>
  <c r="J63" i="5" s="1"/>
  <c r="L58" i="5"/>
  <c r="L59" i="5" s="1"/>
  <c r="N58" i="5"/>
  <c r="N59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X58" i="5"/>
  <c r="X59" i="5" s="1"/>
  <c r="X64" i="5" s="1"/>
  <c r="Z58" i="5"/>
  <c r="Z59" i="5" s="1"/>
  <c r="Z63" i="5" s="1"/>
  <c r="AB58" i="5"/>
  <c r="AB59" i="5" s="1"/>
  <c r="AD58" i="5"/>
  <c r="AD59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F62" i="5"/>
  <c r="F79" i="5"/>
  <c r="H62" i="5"/>
  <c r="H79" i="5"/>
  <c r="J62" i="5"/>
  <c r="J79" i="5"/>
  <c r="L62" i="5"/>
  <c r="L79" i="5"/>
  <c r="L82" i="5" s="1"/>
  <c r="N62" i="5"/>
  <c r="N79" i="5"/>
  <c r="N82" i="5" s="1"/>
  <c r="P62" i="5"/>
  <c r="P79" i="5"/>
  <c r="P81" i="5" s="1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B82" i="5" s="1"/>
  <c r="AD79" i="5"/>
  <c r="AD62" i="5"/>
  <c r="AF62" i="5"/>
  <c r="AF79" i="5"/>
  <c r="AF81" i="5" s="1"/>
  <c r="AH79" i="5"/>
  <c r="AH62" i="5"/>
  <c r="AJ62" i="5"/>
  <c r="AJ79" i="5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V81" i="5" s="1"/>
  <c r="AX79" i="5"/>
  <c r="AX81" i="5" s="1"/>
  <c r="AX62" i="5"/>
  <c r="AZ62" i="5"/>
  <c r="AZ79" i="5"/>
  <c r="AZ82" i="5" s="1"/>
  <c r="BB79" i="5"/>
  <c r="BB62" i="5"/>
  <c r="BD62" i="5"/>
  <c r="BD79" i="5"/>
  <c r="BF79" i="5"/>
  <c r="BF62" i="5"/>
  <c r="BH62" i="5"/>
  <c r="BH79" i="5"/>
  <c r="BJ79" i="5"/>
  <c r="BJ62" i="5"/>
  <c r="BL62" i="5"/>
  <c r="BL79" i="5"/>
  <c r="BL81" i="5" s="1"/>
  <c r="BN79" i="5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L64" i="5"/>
  <c r="L63" i="5"/>
  <c r="N64" i="5"/>
  <c r="N63" i="5"/>
  <c r="R64" i="5"/>
  <c r="T64" i="5"/>
  <c r="V64" i="5"/>
  <c r="V63" i="5"/>
  <c r="X63" i="5"/>
  <c r="Z64" i="5"/>
  <c r="AB64" i="5"/>
  <c r="AB63" i="5"/>
  <c r="AD64" i="5"/>
  <c r="AD63" i="5"/>
  <c r="AH64" i="5"/>
  <c r="AJ64" i="5"/>
  <c r="AL64" i="5"/>
  <c r="AL63" i="5"/>
  <c r="AP64" i="5"/>
  <c r="AR64" i="5"/>
  <c r="AR63" i="5"/>
  <c r="AT64" i="5"/>
  <c r="AT63" i="5"/>
  <c r="AV63" i="5"/>
  <c r="BB64" i="5"/>
  <c r="BB63" i="5"/>
  <c r="BF64" i="5"/>
  <c r="BH64" i="5"/>
  <c r="BH63" i="5"/>
  <c r="BJ64" i="5"/>
  <c r="BJ63" i="5"/>
  <c r="H81" i="5"/>
  <c r="N81" i="5"/>
  <c r="AD81" i="5"/>
  <c r="AD82" i="5"/>
  <c r="AH82" i="5"/>
  <c r="AL81" i="5"/>
  <c r="AL82" i="5"/>
  <c r="AT81" i="5"/>
  <c r="AT82" i="5"/>
  <c r="AX82" i="5"/>
  <c r="BB81" i="5"/>
  <c r="BJ82" i="5"/>
  <c r="BN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F81" i="4"/>
  <c r="AD81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I82" i="4" l="1"/>
  <c r="BD63" i="5"/>
  <c r="AS81" i="4"/>
  <c r="AF63" i="5"/>
  <c r="P63" i="5"/>
  <c r="BF82" i="5"/>
  <c r="BL63" i="5"/>
  <c r="BD81" i="5"/>
  <c r="AJ82" i="5"/>
  <c r="D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AJ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<sst xmlns="http://schemas.openxmlformats.org/spreadsheetml/2006/main" count="412" uniqueCount="104">
  <si>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</si>
  <si>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</si>
  <si>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</si>
  <si>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</si>
  <si>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</si>
  <si>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</si>
  <si>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</si>
  <si>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</si>
  <si>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</si>
  <si>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</si>
  <si>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</si>
  <si>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</si>
  <si>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</si>
  <si>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</si>
  <si>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</si>
  <si>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</si>
  <si>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</si>
  <si>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</si>
  <si>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</si>
  <si>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</si>
  <si>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</si>
  <si>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</si>
  <si>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</si>
  <si>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</si>
  <si>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</si>
  <si>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</si>
  <si>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</si>
  <si>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</si>
  <si>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</si>
  <si>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</si>
  <si>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</si>
  <si>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</si>
  <si>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</si>
  <si>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</si>
  <si>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</si>
  <si>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</si>
  <si>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</si>
  <si>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</si>
  <si>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</si>
  <si>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</si>
  <si>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</si>
  <si>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</si>
  <si>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</si>
  <si>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</si>
  <si>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</si>
  <si>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</si>
  <si>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</si>
  <si>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</si>
  <si>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</si>
  <si>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</si>
  <si>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</si>
  <si>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</si>
  <si>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</si>
  <si>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</si>
  <si>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</si>
  <si>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</si>
  <si>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</si>
  <si>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</si>
  <si>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</si>
  <si>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</si>
  <si>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</si>
  <si>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</si>
  <si>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</si>
  <si>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</si>
  <si>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</si>
  <si>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</si>
  <si>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</si>
  <si>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</si>
  <si>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</si>
  <si>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</si>
  <si>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</si>
  <si>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</si>
  <si>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</si>
  <si>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</si>
  <si>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</si>
  <si>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</si>
  <si>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</si>
  <si>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</si>
  <si>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</si>
  <si>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</si>
  <si>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</si>
  <si>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</si>
  <si>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</si>
  <si>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</si>
  <si>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</si>
  <si>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</si>
  <si>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</si>
  <si>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</si>
  <si>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</si>
  <si>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</si>
  <si>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</si>
  <si>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</si>
  <si>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</si>
  <si>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</si>
  <si>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</si>
  <si>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</si>
  <si>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Т.В. Чугуева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</si>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</sst>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4" spans="1:69" x14ac:dyDescent="0.25">
      <c r="C4" s="75" t="s">
        <v>2</v>
      </c>
      <c r="D4" s="75"/>
      <c r="E4" s="75"/>
      <c r="F4" s="4">
        <v>1</v>
      </c>
      <c r="G4" t="s">
        <v>63</v>
      </c>
      <c r="K4" s="60">
        <f>'05.01.2021 3-7 лет (день 7)'!K4</f>
        <v>44874</v>
      </c>
      <c r="M4" s="4"/>
      <c r="N4" s="4"/>
      <c r="O4" s="4"/>
      <c r="AC4" s="2"/>
    </row>
    <row r="5" spans="1:69" ht="15" customHeight="1" x14ac:dyDescent="0.25">
      <c r="A5" s="76"/>
      <c r="B5" s="42" t="s">
        <v>3</v>
      </c>
      <c r="C5" s="78" t="s">
        <v>4</v>
      </c>
      <c r="D5" s="80" t="str">
        <f>[1]Цены!A1</f>
        <v>Хлеб пшеничный</v>
      </c>
      <c r="E5" s="80" t="str">
        <f>[1]Цены!B1</f>
        <v>Хлеб ржано-пшеничный</v>
      </c>
      <c r="F5" s="80" t="str">
        <f>[1]Цены!C1</f>
        <v>Сахар</v>
      </c>
      <c r="G5" s="80" t="str">
        <f>[1]Цены!D1</f>
        <v>Чай</v>
      </c>
      <c r="H5" s="80" t="str">
        <f>[1]Цены!E1</f>
        <v>Какао</v>
      </c>
      <c r="I5" s="80" t="str">
        <f>[1]Цены!F1</f>
        <v>Кофейный напиток</v>
      </c>
      <c r="J5" s="80" t="str">
        <f>[1]Цены!G1</f>
        <v>Молоко 2,5%</v>
      </c>
      <c r="K5" s="80" t="str">
        <f>[1]Цены!H1</f>
        <v>Масло сливочное</v>
      </c>
      <c r="L5" s="80" t="str">
        <f>[1]Цены!I1</f>
        <v>Сметана 15%</v>
      </c>
      <c r="M5" s="80" t="str">
        <f>[1]Цены!J1</f>
        <v>Молоко сухое</v>
      </c>
      <c r="N5" s="80" t="str">
        <f>[1]Цены!K1</f>
        <v>Снежок 2,5 %</v>
      </c>
      <c r="O5" s="80" t="str">
        <f>[1]Цены!L1</f>
        <v>Творог 5%</v>
      </c>
      <c r="P5" s="80" t="str">
        <f>[1]Цены!M1</f>
        <v>Молоко сгущенное</v>
      </c>
      <c r="Q5" s="80" t="str">
        <f>[1]Цены!N1</f>
        <v xml:space="preserve">Джем Сава </v>
      </c>
      <c r="R5" s="80" t="str">
        <f>[1]Цены!O1</f>
        <v>Сыр</v>
      </c>
      <c r="S5" s="80" t="str">
        <f>[1]Цены!P1</f>
        <v>Зеленый горошек</v>
      </c>
      <c r="T5" s="80" t="str">
        <f>[1]Цены!Q1</f>
        <v>Кукуруза консервирован.</v>
      </c>
      <c r="U5" s="80" t="str">
        <f>[1]Цены!R1</f>
        <v>Консервы рыбные</v>
      </c>
      <c r="V5" s="80" t="str">
        <f>[1]Цены!S1</f>
        <v>Огурцы консервирован.</v>
      </c>
      <c r="W5" s="80" t="str">
        <f>[1]Цены!T1</f>
        <v>Огурцы свежие</v>
      </c>
      <c r="X5" s="80" t="str">
        <f>[1]Цены!U1</f>
        <v>Яйцо</v>
      </c>
      <c r="Y5" s="80" t="str">
        <f>[1]Цены!V1</f>
        <v>Икра кабачковая</v>
      </c>
      <c r="Z5" s="80" t="str">
        <f>[1]Цены!W1</f>
        <v>Изюм</v>
      </c>
      <c r="AA5" s="80" t="str">
        <f>[1]Цены!X1</f>
        <v>Курага</v>
      </c>
      <c r="AB5" s="80" t="str">
        <f>[1]Цены!Y1</f>
        <v>Чернослив</v>
      </c>
      <c r="AC5" s="80" t="str">
        <f>[1]Цены!Z1</f>
        <v>Шиповник</v>
      </c>
      <c r="AD5" s="80" t="str">
        <f>[1]Цены!AA1</f>
        <v>Сухофрукты</v>
      </c>
      <c r="AE5" s="80" t="str">
        <f>[1]Цены!AB1</f>
        <v>Ягода свежемороженная</v>
      </c>
      <c r="AF5" s="80" t="str">
        <f>[1]Цены!AC1</f>
        <v>Лимон</v>
      </c>
      <c r="AG5" s="80" t="str">
        <f>[1]Цены!AD1</f>
        <v>Кисель</v>
      </c>
      <c r="AH5" s="80" t="str">
        <f>[1]Цены!AE1</f>
        <v xml:space="preserve">Сок </v>
      </c>
      <c r="AI5" s="80" t="str">
        <f>[1]Цены!AF1</f>
        <v>Макаронные изделия</v>
      </c>
      <c r="AJ5" s="80" t="str">
        <f>[1]Цены!AG1</f>
        <v>Мука</v>
      </c>
      <c r="AK5" s="80" t="str">
        <f>[1]Цены!AH1</f>
        <v>Дрожжи</v>
      </c>
      <c r="AL5" s="80" t="str">
        <f>[1]Цены!AI1</f>
        <v>Печенье</v>
      </c>
      <c r="AM5" s="80" t="str">
        <f>[1]Цены!AJ1</f>
        <v>Пряники</v>
      </c>
      <c r="AN5" s="80" t="str">
        <f>[1]Цены!AK1</f>
        <v>Вафли</v>
      </c>
      <c r="AO5" s="80" t="str">
        <f>[1]Цены!AL1</f>
        <v>Конфеты</v>
      </c>
      <c r="AP5" s="80" t="str">
        <f>[1]Цены!AM1</f>
        <v>Повидло Сава</v>
      </c>
      <c r="AQ5" s="80" t="str">
        <f>[1]Цены!AN1</f>
        <v>Крупа геркулес</v>
      </c>
      <c r="AR5" s="80" t="str">
        <f>[1]Цены!AO1</f>
        <v>Крупа горох</v>
      </c>
      <c r="AS5" s="80" t="str">
        <f>[1]Цены!AP1</f>
        <v>Крупа гречневая</v>
      </c>
      <c r="AT5" s="80" t="str">
        <f>[1]Цены!AQ1</f>
        <v>Крупа кукурузная</v>
      </c>
      <c r="AU5" s="80" t="str">
        <f>[1]Цены!AR1</f>
        <v>Крупа манная</v>
      </c>
      <c r="AV5" s="80" t="str">
        <f>[1]Цены!AS1</f>
        <v>Крупа перловая</v>
      </c>
      <c r="AW5" s="80" t="str">
        <f>[1]Цены!AT1</f>
        <v>Крупа пшеничная</v>
      </c>
      <c r="AX5" s="80" t="str">
        <f>[1]Цены!AU1</f>
        <v>Крупа пшено</v>
      </c>
      <c r="AY5" s="80" t="str">
        <f>[1]Цены!AV1</f>
        <v>Крупа ячневая</v>
      </c>
      <c r="AZ5" s="80" t="str">
        <f>[1]Цены!AW1</f>
        <v>Рис</v>
      </c>
      <c r="BA5" s="80" t="str">
        <f>[1]Цены!AX1</f>
        <v>Цыпленок бройлер</v>
      </c>
      <c r="BB5" s="80" t="str">
        <f>[1]Цены!AY1</f>
        <v>Филе куриное</v>
      </c>
      <c r="BC5" s="80" t="str">
        <f>[1]Цены!AZ1</f>
        <v>Фарш говяжий</v>
      </c>
      <c r="BD5" s="80" t="str">
        <f>[1]Цены!BA1</f>
        <v>Печень куриная</v>
      </c>
      <c r="BE5" s="80" t="str">
        <f>[1]Цены!BB1</f>
        <v>Филе минтая</v>
      </c>
      <c r="BF5" s="80" t="str">
        <f>[1]Цены!BC1</f>
        <v>Филе сельди слабосол.</v>
      </c>
      <c r="BG5" s="80" t="str">
        <f>[1]Цены!BD1</f>
        <v>Картофель</v>
      </c>
      <c r="BH5" s="80" t="str">
        <f>[1]Цены!BE1</f>
        <v>Морковь</v>
      </c>
      <c r="BI5" s="80" t="str">
        <f>[1]Цены!BF1</f>
        <v>Лук</v>
      </c>
      <c r="BJ5" s="80" t="str">
        <f>[1]Цены!BG1</f>
        <v>Капуста</v>
      </c>
      <c r="BK5" s="80" t="str">
        <f>[1]Цены!BH1</f>
        <v>Свекла</v>
      </c>
      <c r="BL5" s="80" t="str">
        <f>[1]Цены!BI1</f>
        <v>Томатная паста</v>
      </c>
      <c r="BM5" s="80" t="str">
        <f>[1]Цены!BJ1</f>
        <v>Масло растительное</v>
      </c>
      <c r="BN5" s="80" t="str">
        <f>[1]Цены!BK1</f>
        <v>Соль</v>
      </c>
      <c r="BO5" s="78" t="s">
        <v>66</v>
      </c>
      <c r="BP5" s="86" t="s">
        <v>5</v>
      </c>
      <c r="BQ5" s="86" t="s">
        <v>6</v>
      </c>
    </row>
    <row r="6" spans="1:69" ht="36.75" customHeight="1" x14ac:dyDescent="0.25">
      <c r="A6" s="77"/>
      <c r="B6" s="7" t="s">
        <v>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79"/>
      <c r="BP6" s="86"/>
      <c r="BQ6" s="86"/>
    </row>
    <row r="7" spans="1:69" x14ac:dyDescent="0.25">
      <c r="A7" s="81" t="s">
        <v>8</v>
      </c>
      <c r="B7" s="13" t="s">
        <v>9</v>
      </c>
      <c r="C7" s="82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1"/>
      <c r="B8" s="12" t="s">
        <v>10</v>
      </c>
      <c r="C8" s="83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19" t="s">
        <v>17</v>
      </c>
      <c r="C16" s="83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19" t="s">
        <v>18</v>
      </c>
      <c r="C17" s="83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81" t="s">
        <v>20</v>
      </c>
      <c r="B19" s="13" t="s">
        <v>21</v>
      </c>
      <c r="C19" s="82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102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/>
      <c r="W25" s="8">
        <v>0.03</v>
      </c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</v>
      </c>
      <c r="W29" s="33">
        <f t="shared" si="0"/>
        <v>0.03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0.03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6.6000000000000003E-2</v>
      </c>
      <c r="F44" s="33">
        <f t="shared" si="5"/>
        <v>9.7360000000000002E-2</v>
      </c>
      <c r="G44" s="33">
        <f t="shared" si="5"/>
        <v>0.59994000000000003</v>
      </c>
      <c r="H44" s="33">
        <f t="shared" si="5"/>
        <v>0.92589999999999995</v>
      </c>
      <c r="I44" s="33">
        <f t="shared" si="5"/>
        <v>0.59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0.35499999999999998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0.23158000000000001</v>
      </c>
      <c r="Q44" s="33">
        <f t="shared" si="5"/>
        <v>0.21665999999999999</v>
      </c>
      <c r="R44" s="33">
        <f t="shared" si="5"/>
        <v>0</v>
      </c>
      <c r="S44" s="33">
        <f>S43/1000</f>
        <v>0.13</v>
      </c>
      <c r="T44" s="33">
        <f>T43/1000</f>
        <v>0.14599999999999999</v>
      </c>
      <c r="U44" s="33">
        <f>U43/1000</f>
        <v>0.87</v>
      </c>
      <c r="V44" s="33">
        <f>V43/1000</f>
        <v>0.12157</v>
      </c>
      <c r="W44" s="33">
        <f>W43/1000</f>
        <v>0</v>
      </c>
      <c r="X44" s="33">
        <f t="shared" si="5"/>
        <v>5.3E-3</v>
      </c>
      <c r="Y44" s="33">
        <f t="shared" si="5"/>
        <v>0</v>
      </c>
      <c r="Z44" s="33">
        <f t="shared" si="5"/>
        <v>0.23976</v>
      </c>
      <c r="AA44" s="33">
        <f t="shared" si="5"/>
        <v>0.32492000000000004</v>
      </c>
      <c r="AB44" s="33">
        <f t="shared" si="5"/>
        <v>0.27353</v>
      </c>
      <c r="AC44" s="33">
        <f t="shared" si="5"/>
        <v>0.28849999999999998</v>
      </c>
      <c r="AD44" s="33">
        <f t="shared" si="5"/>
        <v>9.5219999999999999E-2</v>
      </c>
      <c r="AE44" s="33">
        <f t="shared" si="5"/>
        <v>0.3</v>
      </c>
      <c r="AF44" s="33">
        <f t="shared" si="5"/>
        <v>0.14899999999999999</v>
      </c>
      <c r="AG44" s="33">
        <f t="shared" si="5"/>
        <v>0.21024999999999999</v>
      </c>
      <c r="AH44" s="33">
        <f t="shared" si="5"/>
        <v>5.5E-2</v>
      </c>
      <c r="AI44" s="33">
        <f t="shared" si="5"/>
        <v>6.5750000000000003E-2</v>
      </c>
      <c r="AJ44" s="33">
        <f t="shared" si="5"/>
        <v>4.3560000000000001E-2</v>
      </c>
      <c r="AK44" s="33">
        <f t="shared" si="5"/>
        <v>0.19</v>
      </c>
      <c r="AL44" s="33">
        <f t="shared" si="5"/>
        <v>0.16500000000000001</v>
      </c>
      <c r="AM44" s="33">
        <f t="shared" si="5"/>
        <v>0</v>
      </c>
      <c r="AN44" s="33">
        <f t="shared" si="5"/>
        <v>0.25</v>
      </c>
      <c r="AO44" s="33">
        <f t="shared" si="5"/>
        <v>0</v>
      </c>
      <c r="AP44" s="33">
        <f t="shared" si="5"/>
        <v>0.19</v>
      </c>
      <c r="AQ44" s="33">
        <f t="shared" si="5"/>
        <v>8.6379999999999998E-2</v>
      </c>
      <c r="AR44" s="33">
        <f t="shared" si="5"/>
        <v>7.0000000000000007E-2</v>
      </c>
      <c r="AS44" s="33">
        <f t="shared" si="5"/>
        <v>0.15</v>
      </c>
      <c r="AT44" s="33">
        <f t="shared" si="5"/>
        <v>7.0739999999999997E-2</v>
      </c>
      <c r="AU44" s="33">
        <f t="shared" si="5"/>
        <v>6.429E-2</v>
      </c>
      <c r="AV44" s="33">
        <f t="shared" si="5"/>
        <v>6.25E-2</v>
      </c>
      <c r="AW44" s="33">
        <f t="shared" si="5"/>
        <v>0.11428000000000001</v>
      </c>
      <c r="AX44" s="33">
        <f t="shared" si="5"/>
        <v>8.4440000000000001E-2</v>
      </c>
      <c r="AY44" s="33">
        <f t="shared" si="5"/>
        <v>7.4999999999999997E-2</v>
      </c>
      <c r="AZ44" s="33">
        <f t="shared" si="5"/>
        <v>0.11</v>
      </c>
      <c r="BA44" s="33">
        <f t="shared" si="5"/>
        <v>0.22500000000000001</v>
      </c>
      <c r="BB44" s="33">
        <f t="shared" si="5"/>
        <v>0.36399999999999999</v>
      </c>
      <c r="BC44" s="33">
        <f t="shared" si="5"/>
        <v>0.55000000000000004</v>
      </c>
      <c r="BD44" s="33">
        <f t="shared" si="5"/>
        <v>0.19506000000000001</v>
      </c>
      <c r="BE44" s="33">
        <f t="shared" si="5"/>
        <v>0.33</v>
      </c>
      <c r="BF44" s="33">
        <f t="shared" si="5"/>
        <v>0</v>
      </c>
      <c r="BG44" s="33">
        <f t="shared" si="5"/>
        <v>2.9000000000000001E-2</v>
      </c>
      <c r="BH44" s="33">
        <f t="shared" si="5"/>
        <v>3.9E-2</v>
      </c>
      <c r="BI44" s="33">
        <f t="shared" si="5"/>
        <v>4.9000000000000002E-2</v>
      </c>
      <c r="BJ44" s="33">
        <f t="shared" si="5"/>
        <v>1.9E-2</v>
      </c>
      <c r="BK44" s="33">
        <f t="shared" si="5"/>
        <v>5.7299999999999997E-2</v>
      </c>
      <c r="BL44" s="33">
        <f t="shared" si="5"/>
        <v>0.27620999999999996</v>
      </c>
      <c r="BM44" s="33">
        <f t="shared" si="5"/>
        <v>0.15443999999999999</v>
      </c>
      <c r="BN44" s="33">
        <f t="shared" si="5"/>
        <v>1.489E-2</v>
      </c>
      <c r="BO44" s="33">
        <f t="shared" ref="BO44" si="6">BO43/1000</f>
        <v>6.0000000000000001E-3</v>
      </c>
    </row>
    <row r="45" spans="1:69" ht="17.25" x14ac:dyDescent="0.3">
      <c r="A45" s="34"/>
      <c r="B45" s="35" t="s">
        <v>32</v>
      </c>
      <c r="C45" s="85"/>
      <c r="D45" s="36">
        <f>D30*D43</f>
        <v>4.0362</v>
      </c>
      <c r="E45" s="36">
        <f t="shared" ref="E45:BN45" si="7">E30*E43</f>
        <v>2.64</v>
      </c>
      <c r="F45" s="36">
        <f t="shared" si="7"/>
        <v>3.7483599999999999</v>
      </c>
      <c r="G45" s="36">
        <f t="shared" si="7"/>
        <v>0.23997600000000002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1.0832999999999999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10.6</v>
      </c>
      <c r="Y45" s="36">
        <f t="shared" si="7"/>
        <v>0</v>
      </c>
      <c r="Z45" s="36">
        <f t="shared" si="7"/>
        <v>0</v>
      </c>
      <c r="AA45" s="36">
        <f t="shared" si="7"/>
        <v>3.2492000000000001</v>
      </c>
      <c r="AB45" s="36">
        <f t="shared" si="7"/>
        <v>0</v>
      </c>
      <c r="AC45" s="36">
        <f t="shared" si="7"/>
        <v>2.3079999999999998</v>
      </c>
      <c r="AD45" s="36">
        <f t="shared" si="7"/>
        <v>0</v>
      </c>
      <c r="AE45" s="36">
        <f t="shared" si="7"/>
        <v>0</v>
      </c>
      <c r="AF45" s="36">
        <f t="shared" si="7"/>
        <v>0.745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1.7859600000000002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1.9000000000000001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0.44</v>
      </c>
      <c r="BA45" s="36">
        <f t="shared" si="7"/>
        <v>4.9499999999999993</v>
      </c>
      <c r="BB45" s="36">
        <f t="shared" si="7"/>
        <v>9.1</v>
      </c>
      <c r="BC45" s="36">
        <f t="shared" si="7"/>
        <v>8.25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7.7720000000000002</v>
      </c>
      <c r="BH45" s="36">
        <f t="shared" si="7"/>
        <v>0.46800000000000003</v>
      </c>
      <c r="BI45" s="36">
        <f t="shared" si="7"/>
        <v>0.53899999999999992</v>
      </c>
      <c r="BJ45" s="36">
        <f t="shared" si="7"/>
        <v>0.66500000000000004</v>
      </c>
      <c r="BK45" s="36">
        <f t="shared" si="7"/>
        <v>0</v>
      </c>
      <c r="BL45" s="36">
        <f t="shared" si="7"/>
        <v>0</v>
      </c>
      <c r="BM45" s="36">
        <f t="shared" si="7"/>
        <v>0.3861</v>
      </c>
      <c r="BN45" s="36">
        <f t="shared" si="7"/>
        <v>4.4670000000000001E-2</v>
      </c>
      <c r="BO45" s="36">
        <f t="shared" ref="BO45" si="8">BO30*BO43</f>
        <v>0.21000000000000002</v>
      </c>
      <c r="BP45" s="37">
        <f>SUM(D45:BN45)</f>
        <v>93.336575999999994</v>
      </c>
      <c r="BQ45" s="38">
        <f>BP45/$C$7</f>
        <v>93.336575999999994</v>
      </c>
    </row>
    <row r="46" spans="1:69" ht="17.25" x14ac:dyDescent="0.3">
      <c r="A46" s="34"/>
      <c r="B46" s="35" t="s">
        <v>33</v>
      </c>
      <c r="C46" s="85"/>
      <c r="D46" s="36">
        <f>D30*D43</f>
        <v>4.0362</v>
      </c>
      <c r="E46" s="36">
        <f t="shared" ref="E46:BN46" si="9">E30*E43</f>
        <v>2.64</v>
      </c>
      <c r="F46" s="36">
        <f t="shared" si="9"/>
        <v>3.7483599999999999</v>
      </c>
      <c r="G46" s="36">
        <f t="shared" si="9"/>
        <v>0.23997600000000002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1.0832999999999999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>
        <f t="shared" si="9"/>
        <v>10.6</v>
      </c>
      <c r="Y46" s="36">
        <f t="shared" si="9"/>
        <v>0</v>
      </c>
      <c r="Z46" s="36">
        <f t="shared" si="9"/>
        <v>0</v>
      </c>
      <c r="AA46" s="36">
        <f t="shared" si="9"/>
        <v>3.2492000000000001</v>
      </c>
      <c r="AB46" s="36">
        <f t="shared" si="9"/>
        <v>0</v>
      </c>
      <c r="AC46" s="36">
        <f t="shared" si="9"/>
        <v>2.3079999999999998</v>
      </c>
      <c r="AD46" s="36">
        <f t="shared" si="9"/>
        <v>0</v>
      </c>
      <c r="AE46" s="36">
        <f t="shared" si="9"/>
        <v>0</v>
      </c>
      <c r="AF46" s="36">
        <f t="shared" si="9"/>
        <v>0.745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1.7859600000000002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1.9000000000000001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0.44</v>
      </c>
      <c r="BA46" s="36">
        <f t="shared" si="9"/>
        <v>4.9499999999999993</v>
      </c>
      <c r="BB46" s="36">
        <f t="shared" si="9"/>
        <v>9.1</v>
      </c>
      <c r="BC46" s="36">
        <f t="shared" si="9"/>
        <v>8.25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7.7720000000000002</v>
      </c>
      <c r="BH46" s="36">
        <f t="shared" si="9"/>
        <v>0.46800000000000003</v>
      </c>
      <c r="BI46" s="36">
        <f t="shared" si="9"/>
        <v>0.53899999999999992</v>
      </c>
      <c r="BJ46" s="36">
        <f t="shared" si="9"/>
        <v>0.66500000000000004</v>
      </c>
      <c r="BK46" s="36">
        <f t="shared" si="9"/>
        <v>0</v>
      </c>
      <c r="BL46" s="36">
        <f t="shared" si="9"/>
        <v>0</v>
      </c>
      <c r="BM46" s="36">
        <f t="shared" si="9"/>
        <v>0.3861</v>
      </c>
      <c r="BN46" s="36">
        <f t="shared" si="9"/>
        <v>4.4670000000000001E-2</v>
      </c>
      <c r="BO46" s="36">
        <f t="shared" ref="BO46" si="10">BO30*BO43</f>
        <v>0.21000000000000002</v>
      </c>
      <c r="BP46" s="37">
        <f>SUM(D46:BN46)</f>
        <v>93.336575999999994</v>
      </c>
      <c r="BQ46" s="38">
        <f>BP46/$C$7</f>
        <v>93.336575999999994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2.64</v>
      </c>
      <c r="F47" s="40">
        <f t="shared" si="11"/>
        <v>3.7483599999999999</v>
      </c>
      <c r="G47" s="40">
        <f t="shared" si="11"/>
        <v>0.23997600000000002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1.0832999999999999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0</v>
      </c>
      <c r="W47" s="40">
        <f t="shared" si="11"/>
        <v>0</v>
      </c>
      <c r="X47" s="40">
        <f t="shared" si="11"/>
        <v>15.899999999999999</v>
      </c>
      <c r="Y47" s="40">
        <f t="shared" si="11"/>
        <v>0</v>
      </c>
      <c r="Z47" s="40">
        <f t="shared" si="11"/>
        <v>0</v>
      </c>
      <c r="AA47" s="40">
        <f t="shared" si="11"/>
        <v>3.2492000000000001</v>
      </c>
      <c r="AB47" s="40">
        <f t="shared" si="11"/>
        <v>0</v>
      </c>
      <c r="AC47" s="40">
        <f t="shared" si="11"/>
        <v>2.3079999999999998</v>
      </c>
      <c r="AD47" s="40">
        <f t="shared" si="11"/>
        <v>0</v>
      </c>
      <c r="AE47" s="40">
        <f t="shared" si="11"/>
        <v>0</v>
      </c>
      <c r="AF47" s="40">
        <f t="shared" si="11"/>
        <v>0.745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1.7859600000000002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1.9000000000000001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0.44</v>
      </c>
      <c r="BA47" s="40">
        <f t="shared" si="12"/>
        <v>4.9499999999999993</v>
      </c>
      <c r="BB47" s="40">
        <f t="shared" si="12"/>
        <v>9.1</v>
      </c>
      <c r="BC47" s="40">
        <f t="shared" si="12"/>
        <v>8.25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7.7720000000000002</v>
      </c>
      <c r="BH47" s="40">
        <f t="shared" si="12"/>
        <v>0.46800000000000003</v>
      </c>
      <c r="BI47" s="40">
        <f t="shared" si="12"/>
        <v>0.53899999999999992</v>
      </c>
      <c r="BJ47" s="40">
        <f t="shared" si="12"/>
        <v>0.66500000000000004</v>
      </c>
      <c r="BK47" s="40">
        <f t="shared" si="12"/>
        <v>0</v>
      </c>
      <c r="BL47" s="40">
        <f t="shared" si="12"/>
        <v>0</v>
      </c>
      <c r="BM47" s="40">
        <f t="shared" si="12"/>
        <v>0.3861</v>
      </c>
      <c r="BN47" s="40">
        <f t="shared" si="12"/>
        <v>4.4670000000000001E-2</v>
      </c>
      <c r="BO47" s="40">
        <f t="shared" ref="BO47" si="13">BO64+BO82+BO98+BO114</f>
        <v>0.21000000000000002</v>
      </c>
    </row>
    <row r="48" spans="1:69" x14ac:dyDescent="0.25">
      <c r="A48" s="39"/>
      <c r="B48" s="39" t="s">
        <v>35</v>
      </c>
      <c r="BQ48" s="41">
        <f>BQ64+BQ82+BQ98+BQ114</f>
        <v>98.636575999999991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 t="shared" ref="D51:BN51" si="14">D5</f>
        <v>Хлеб пшеничный</v>
      </c>
      <c r="E51" s="80" t="str">
        <f t="shared" si="14"/>
        <v>Хлеб ржано-пшеничный</v>
      </c>
      <c r="F51" s="80" t="str">
        <f t="shared" si="14"/>
        <v>Сахар</v>
      </c>
      <c r="G51" s="80" t="str">
        <f t="shared" si="14"/>
        <v>Чай</v>
      </c>
      <c r="H51" s="80" t="str">
        <f t="shared" si="14"/>
        <v>Какао</v>
      </c>
      <c r="I51" s="80" t="str">
        <f t="shared" si="14"/>
        <v>Кофейный напиток</v>
      </c>
      <c r="J51" s="80" t="str">
        <f t="shared" si="14"/>
        <v>Молоко 2,5%</v>
      </c>
      <c r="K51" s="80" t="str">
        <f t="shared" si="14"/>
        <v>Масло сливочное</v>
      </c>
      <c r="L51" s="80" t="str">
        <f t="shared" si="14"/>
        <v>Сметана 15%</v>
      </c>
      <c r="M51" s="80" t="str">
        <f t="shared" si="14"/>
        <v>Молоко сухое</v>
      </c>
      <c r="N51" s="80" t="str">
        <f t="shared" si="14"/>
        <v>Снежок 2,5 %</v>
      </c>
      <c r="O51" s="80" t="str">
        <f t="shared" si="14"/>
        <v>Творог 5%</v>
      </c>
      <c r="P51" s="80" t="str">
        <f t="shared" si="14"/>
        <v>Молоко сгущенное</v>
      </c>
      <c r="Q51" s="80" t="str">
        <f t="shared" si="14"/>
        <v xml:space="preserve">Джем Сава </v>
      </c>
      <c r="R51" s="80" t="str">
        <f t="shared" si="14"/>
        <v>Сыр</v>
      </c>
      <c r="S51" s="80" t="str">
        <f t="shared" si="14"/>
        <v>Зеленый горошек</v>
      </c>
      <c r="T51" s="80" t="str">
        <f t="shared" si="14"/>
        <v>Кукуруза консервирован.</v>
      </c>
      <c r="U51" s="80" t="str">
        <f t="shared" si="14"/>
        <v>Консервы рыбные</v>
      </c>
      <c r="V51" s="80" t="str">
        <f t="shared" si="14"/>
        <v>Огурцы консервирован.</v>
      </c>
      <c r="W51" s="43"/>
      <c r="X51" s="80" t="str">
        <f t="shared" si="14"/>
        <v>Яйцо</v>
      </c>
      <c r="Y51" s="80" t="str">
        <f t="shared" si="14"/>
        <v>Икра кабачковая</v>
      </c>
      <c r="Z51" s="80" t="str">
        <f t="shared" si="14"/>
        <v>Изюм</v>
      </c>
      <c r="AA51" s="80" t="str">
        <f t="shared" si="14"/>
        <v>Курага</v>
      </c>
      <c r="AB51" s="80" t="str">
        <f t="shared" si="14"/>
        <v>Чернослив</v>
      </c>
      <c r="AC51" s="80" t="str">
        <f t="shared" si="14"/>
        <v>Шиповник</v>
      </c>
      <c r="AD51" s="80" t="str">
        <f t="shared" si="14"/>
        <v>Сухофрукты</v>
      </c>
      <c r="AE51" s="80" t="str">
        <f t="shared" si="14"/>
        <v>Ягода свежемороженная</v>
      </c>
      <c r="AF51" s="80" t="str">
        <f t="shared" si="14"/>
        <v>Лимон</v>
      </c>
      <c r="AG51" s="80" t="str">
        <f t="shared" si="14"/>
        <v>Кисель</v>
      </c>
      <c r="AH51" s="80" t="str">
        <f t="shared" si="14"/>
        <v xml:space="preserve">Сок </v>
      </c>
      <c r="AI51" s="80" t="str">
        <f t="shared" si="14"/>
        <v>Макаронные изделия</v>
      </c>
      <c r="AJ51" s="80" t="str">
        <f t="shared" si="14"/>
        <v>Мука</v>
      </c>
      <c r="AK51" s="80" t="str">
        <f t="shared" si="14"/>
        <v>Дрожжи</v>
      </c>
      <c r="AL51" s="80" t="str">
        <f t="shared" si="14"/>
        <v>Печенье</v>
      </c>
      <c r="AM51" s="80" t="str">
        <f t="shared" si="14"/>
        <v>Пряники</v>
      </c>
      <c r="AN51" s="80" t="str">
        <f t="shared" si="14"/>
        <v>Вафли</v>
      </c>
      <c r="AO51" s="80" t="str">
        <f t="shared" si="14"/>
        <v>Конфеты</v>
      </c>
      <c r="AP51" s="80" t="str">
        <f t="shared" si="14"/>
        <v>Повидло Сава</v>
      </c>
      <c r="AQ51" s="80" t="str">
        <f t="shared" si="14"/>
        <v>Крупа геркулес</v>
      </c>
      <c r="AR51" s="80" t="str">
        <f t="shared" si="14"/>
        <v>Крупа горох</v>
      </c>
      <c r="AS51" s="80" t="str">
        <f t="shared" si="14"/>
        <v>Крупа гречневая</v>
      </c>
      <c r="AT51" s="80" t="str">
        <f t="shared" si="14"/>
        <v>Крупа кукурузная</v>
      </c>
      <c r="AU51" s="80" t="str">
        <f t="shared" si="14"/>
        <v>Крупа манная</v>
      </c>
      <c r="AV51" s="80" t="str">
        <f t="shared" si="14"/>
        <v>Крупа перловая</v>
      </c>
      <c r="AW51" s="80" t="str">
        <f t="shared" si="14"/>
        <v>Крупа пшеничная</v>
      </c>
      <c r="AX51" s="80" t="str">
        <f t="shared" si="14"/>
        <v>Крупа пшено</v>
      </c>
      <c r="AY51" s="80" t="str">
        <f t="shared" si="14"/>
        <v>Крупа ячневая</v>
      </c>
      <c r="AZ51" s="80" t="str">
        <f t="shared" si="14"/>
        <v>Рис</v>
      </c>
      <c r="BA51" s="80" t="str">
        <f t="shared" si="14"/>
        <v>Цыпленок бройлер</v>
      </c>
      <c r="BB51" s="80" t="str">
        <f t="shared" si="14"/>
        <v>Филе куриное</v>
      </c>
      <c r="BC51" s="80" t="str">
        <f t="shared" si="14"/>
        <v>Фарш говяжий</v>
      </c>
      <c r="BD51" s="80" t="str">
        <f t="shared" si="14"/>
        <v>Печень куриная</v>
      </c>
      <c r="BE51" s="80" t="str">
        <f t="shared" si="14"/>
        <v>Филе минтая</v>
      </c>
      <c r="BF51" s="80" t="str">
        <f t="shared" si="14"/>
        <v>Филе сельди слабосол.</v>
      </c>
      <c r="BG51" s="80" t="str">
        <f t="shared" si="14"/>
        <v>Картофель</v>
      </c>
      <c r="BH51" s="80" t="str">
        <f t="shared" si="14"/>
        <v>Морковь</v>
      </c>
      <c r="BI51" s="80" t="str">
        <f t="shared" si="14"/>
        <v>Лук</v>
      </c>
      <c r="BJ51" s="80" t="str">
        <f t="shared" si="14"/>
        <v>Капуста</v>
      </c>
      <c r="BK51" s="80" t="str">
        <f t="shared" si="14"/>
        <v>Свекла</v>
      </c>
      <c r="BL51" s="80" t="str">
        <f t="shared" si="14"/>
        <v>Томатная паста</v>
      </c>
      <c r="BM51" s="80" t="str">
        <f t="shared" si="14"/>
        <v>Масло растительное</v>
      </c>
      <c r="BN51" s="80" t="str">
        <f t="shared" si="14"/>
        <v>Соль</v>
      </c>
      <c r="BO51" s="80" t="str">
        <f t="shared" ref="BO51" si="15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">
        <v>9</v>
      </c>
      <c r="C53" s="82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81"/>
      <c r="B54" s="12" t="s">
        <v>38</v>
      </c>
      <c r="C54" s="83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81"/>
      <c r="B55" s="13" t="s">
        <v>11</v>
      </c>
      <c r="C55" s="83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81"/>
      <c r="B56" s="13"/>
      <c r="C56" s="83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81"/>
      <c r="B57" s="13"/>
      <c r="C57" s="84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>S43</f>
        <v>130</v>
      </c>
      <c r="T61" s="30">
        <f>T43</f>
        <v>146</v>
      </c>
      <c r="U61" s="30">
        <f>U43</f>
        <v>870</v>
      </c>
      <c r="V61" s="30">
        <f>V43</f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6.6000000000000003E-2</v>
      </c>
      <c r="F62" s="33">
        <f t="shared" si="26"/>
        <v>9.7360000000000002E-2</v>
      </c>
      <c r="G62" s="33">
        <f t="shared" si="26"/>
        <v>0.59994000000000003</v>
      </c>
      <c r="H62" s="33">
        <f t="shared" si="26"/>
        <v>0.92589999999999995</v>
      </c>
      <c r="I62" s="33">
        <f t="shared" si="26"/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>S61/1000</f>
        <v>0.13</v>
      </c>
      <c r="T62" s="33">
        <f>T61/1000</f>
        <v>0.14599999999999999</v>
      </c>
      <c r="U62" s="33">
        <f>U61/1000</f>
        <v>0.87</v>
      </c>
      <c r="V62" s="33">
        <f>V61/1000</f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5"/>
      <c r="D63" s="36">
        <f>D59*D61</f>
        <v>1.3453999999999999</v>
      </c>
      <c r="E63" s="36">
        <f t="shared" ref="E63:BN63" si="28">E59*E61</f>
        <v>0</v>
      </c>
      <c r="F63" s="36">
        <f t="shared" si="28"/>
        <v>1.0709599999999999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1.0832999999999999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19.514095000000001</v>
      </c>
      <c r="BQ63" s="38">
        <f>BP63/$C$7</f>
        <v>19.514095000000001</v>
      </c>
    </row>
    <row r="64" spans="1:69" ht="17.25" x14ac:dyDescent="0.3">
      <c r="A64" s="34"/>
      <c r="B64" s="35" t="s">
        <v>33</v>
      </c>
      <c r="C64" s="85"/>
      <c r="D64" s="36">
        <f>D59*D61</f>
        <v>1.3453999999999999</v>
      </c>
      <c r="E64" s="36">
        <f t="shared" ref="E64:BN64" si="30">E59*E61</f>
        <v>0</v>
      </c>
      <c r="F64" s="36">
        <f t="shared" si="30"/>
        <v>1.0709599999999999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1.0832999999999999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19.514095000000001</v>
      </c>
      <c r="BQ64" s="38">
        <f>BP64/$C$7</f>
        <v>19.514095000000001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 t="shared" ref="D67:BN67" si="32">D51</f>
        <v>Хлеб пшеничный</v>
      </c>
      <c r="E67" s="80" t="str">
        <f t="shared" si="32"/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86" t="s">
        <v>5</v>
      </c>
      <c r="BQ67" s="86" t="s">
        <v>6</v>
      </c>
    </row>
    <row r="68" spans="1:69" ht="36.75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6"/>
      <c r="BQ68" s="86"/>
    </row>
    <row r="69" spans="1:69" x14ac:dyDescent="0.25">
      <c r="A69" s="81"/>
      <c r="B69" s="16" t="s">
        <v>13</v>
      </c>
      <c r="C69" s="83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81"/>
      <c r="B70" s="13" t="s">
        <v>14</v>
      </c>
      <c r="C70" s="83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81"/>
      <c r="B71" s="13" t="s">
        <v>15</v>
      </c>
      <c r="C71" s="83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1"/>
      <c r="B72" s="17" t="s">
        <v>16</v>
      </c>
      <c r="C72" s="83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1"/>
      <c r="B73" s="19" t="s">
        <v>17</v>
      </c>
      <c r="C73" s="83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1"/>
      <c r="B74" s="19" t="s">
        <v>18</v>
      </c>
      <c r="C74" s="83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1"/>
      <c r="B75" s="8" t="s">
        <v>19</v>
      </c>
      <c r="C75" s="84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66</v>
      </c>
      <c r="F79" s="30">
        <f t="shared" si="49"/>
        <v>97.36</v>
      </c>
      <c r="G79" s="30">
        <f t="shared" si="49"/>
        <v>599.94000000000005</v>
      </c>
      <c r="H79" s="30">
        <f t="shared" si="49"/>
        <v>925.9</v>
      </c>
      <c r="I79" s="30">
        <f t="shared" si="49"/>
        <v>590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355</v>
      </c>
      <c r="N79" s="30">
        <f t="shared" si="49"/>
        <v>99.49</v>
      </c>
      <c r="O79" s="30">
        <f t="shared" si="49"/>
        <v>320.32</v>
      </c>
      <c r="P79" s="30">
        <f t="shared" si="49"/>
        <v>231.58</v>
      </c>
      <c r="Q79" s="30">
        <f t="shared" si="49"/>
        <v>216.66</v>
      </c>
      <c r="R79" s="30">
        <f t="shared" si="49"/>
        <v>0</v>
      </c>
      <c r="S79" s="30">
        <f>S61</f>
        <v>130</v>
      </c>
      <c r="T79" s="30">
        <f>T61</f>
        <v>146</v>
      </c>
      <c r="U79" s="30">
        <f>U61</f>
        <v>870</v>
      </c>
      <c r="V79" s="30">
        <f>V61</f>
        <v>121.57</v>
      </c>
      <c r="W79" s="30">
        <f>W61</f>
        <v>0</v>
      </c>
      <c r="X79" s="30">
        <f t="shared" si="49"/>
        <v>5.3</v>
      </c>
      <c r="Y79" s="30">
        <f t="shared" si="49"/>
        <v>0</v>
      </c>
      <c r="Z79" s="30">
        <f t="shared" si="49"/>
        <v>239.76</v>
      </c>
      <c r="AA79" s="30">
        <f t="shared" si="49"/>
        <v>324.92</v>
      </c>
      <c r="AB79" s="30">
        <f t="shared" si="49"/>
        <v>273.52999999999997</v>
      </c>
      <c r="AC79" s="30">
        <f t="shared" si="49"/>
        <v>288.5</v>
      </c>
      <c r="AD79" s="30">
        <f t="shared" si="49"/>
        <v>95.22</v>
      </c>
      <c r="AE79" s="30">
        <f t="shared" si="49"/>
        <v>300</v>
      </c>
      <c r="AF79" s="30">
        <f t="shared" si="49"/>
        <v>149</v>
      </c>
      <c r="AG79" s="30">
        <f t="shared" si="49"/>
        <v>210.25</v>
      </c>
      <c r="AH79" s="30">
        <f t="shared" si="49"/>
        <v>55</v>
      </c>
      <c r="AI79" s="30">
        <f t="shared" si="49"/>
        <v>65.75</v>
      </c>
      <c r="AJ79" s="30">
        <f t="shared" si="49"/>
        <v>43.56</v>
      </c>
      <c r="AK79" s="30">
        <f t="shared" si="49"/>
        <v>190</v>
      </c>
      <c r="AL79" s="30">
        <f t="shared" si="49"/>
        <v>165</v>
      </c>
      <c r="AM79" s="30">
        <f t="shared" si="49"/>
        <v>0</v>
      </c>
      <c r="AN79" s="30">
        <f t="shared" si="49"/>
        <v>250</v>
      </c>
      <c r="AO79" s="30">
        <f t="shared" si="49"/>
        <v>0</v>
      </c>
      <c r="AP79" s="30">
        <f t="shared" si="49"/>
        <v>190</v>
      </c>
      <c r="AQ79" s="30">
        <f t="shared" si="49"/>
        <v>86.38</v>
      </c>
      <c r="AR79" s="30">
        <f t="shared" si="49"/>
        <v>70</v>
      </c>
      <c r="AS79" s="30">
        <f t="shared" si="49"/>
        <v>150</v>
      </c>
      <c r="AT79" s="30">
        <f t="shared" si="49"/>
        <v>70.739999999999995</v>
      </c>
      <c r="AU79" s="30">
        <f t="shared" si="49"/>
        <v>64.290000000000006</v>
      </c>
      <c r="AV79" s="30">
        <f t="shared" si="49"/>
        <v>62.5</v>
      </c>
      <c r="AW79" s="30">
        <f t="shared" si="49"/>
        <v>114.28</v>
      </c>
      <c r="AX79" s="30">
        <f t="shared" si="49"/>
        <v>84.44</v>
      </c>
      <c r="AY79" s="30">
        <f t="shared" si="49"/>
        <v>75</v>
      </c>
      <c r="AZ79" s="30">
        <f t="shared" si="49"/>
        <v>110</v>
      </c>
      <c r="BA79" s="30">
        <f t="shared" si="49"/>
        <v>225</v>
      </c>
      <c r="BB79" s="30">
        <f t="shared" si="49"/>
        <v>364</v>
      </c>
      <c r="BC79" s="30">
        <f t="shared" si="49"/>
        <v>550</v>
      </c>
      <c r="BD79" s="30">
        <f t="shared" si="49"/>
        <v>195.06</v>
      </c>
      <c r="BE79" s="30">
        <f t="shared" si="49"/>
        <v>330</v>
      </c>
      <c r="BF79" s="30">
        <f t="shared" si="49"/>
        <v>0</v>
      </c>
      <c r="BG79" s="30">
        <f t="shared" si="49"/>
        <v>29</v>
      </c>
      <c r="BH79" s="30">
        <f t="shared" si="49"/>
        <v>39</v>
      </c>
      <c r="BI79" s="30">
        <f t="shared" si="49"/>
        <v>49</v>
      </c>
      <c r="BJ79" s="30">
        <f t="shared" si="49"/>
        <v>19</v>
      </c>
      <c r="BK79" s="30">
        <f t="shared" si="49"/>
        <v>57.3</v>
      </c>
      <c r="BL79" s="30">
        <f t="shared" si="49"/>
        <v>276.20999999999998</v>
      </c>
      <c r="BM79" s="30">
        <f t="shared" si="49"/>
        <v>154.44</v>
      </c>
      <c r="BN79" s="30">
        <f t="shared" si="49"/>
        <v>14.89</v>
      </c>
      <c r="BO79" s="30">
        <f t="shared" ref="BO79" si="50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6.6000000000000003E-2</v>
      </c>
      <c r="F80" s="33">
        <f t="shared" si="51"/>
        <v>9.7360000000000002E-2</v>
      </c>
      <c r="G80" s="33">
        <f t="shared" si="51"/>
        <v>0.59994000000000003</v>
      </c>
      <c r="H80" s="33">
        <f t="shared" si="51"/>
        <v>0.92589999999999995</v>
      </c>
      <c r="I80" s="33">
        <f t="shared" si="51"/>
        <v>0.59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0.35499999999999998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0.23158000000000001</v>
      </c>
      <c r="Q80" s="33">
        <f t="shared" si="51"/>
        <v>0.21665999999999999</v>
      </c>
      <c r="R80" s="33">
        <f t="shared" si="51"/>
        <v>0</v>
      </c>
      <c r="S80" s="33">
        <f>S79/1000</f>
        <v>0.13</v>
      </c>
      <c r="T80" s="33">
        <f>T79/1000</f>
        <v>0.14599999999999999</v>
      </c>
      <c r="U80" s="33">
        <f>U79/1000</f>
        <v>0.87</v>
      </c>
      <c r="V80" s="33">
        <f>V79/1000</f>
        <v>0.12157</v>
      </c>
      <c r="W80" s="33">
        <f>W79/1000</f>
        <v>0</v>
      </c>
      <c r="X80" s="33">
        <f t="shared" si="51"/>
        <v>5.3E-3</v>
      </c>
      <c r="Y80" s="33">
        <f t="shared" si="51"/>
        <v>0</v>
      </c>
      <c r="Z80" s="33">
        <f t="shared" si="51"/>
        <v>0.23976</v>
      </c>
      <c r="AA80" s="33">
        <f t="shared" si="51"/>
        <v>0.32492000000000004</v>
      </c>
      <c r="AB80" s="33">
        <f t="shared" si="51"/>
        <v>0.27353</v>
      </c>
      <c r="AC80" s="33">
        <f t="shared" si="51"/>
        <v>0.28849999999999998</v>
      </c>
      <c r="AD80" s="33">
        <f t="shared" si="51"/>
        <v>9.5219999999999999E-2</v>
      </c>
      <c r="AE80" s="33">
        <f t="shared" si="51"/>
        <v>0.3</v>
      </c>
      <c r="AF80" s="33">
        <f t="shared" si="51"/>
        <v>0.14899999999999999</v>
      </c>
      <c r="AG80" s="33">
        <f t="shared" si="51"/>
        <v>0.21024999999999999</v>
      </c>
      <c r="AH80" s="33">
        <f t="shared" si="51"/>
        <v>5.5E-2</v>
      </c>
      <c r="AI80" s="33">
        <f t="shared" si="51"/>
        <v>6.5750000000000003E-2</v>
      </c>
      <c r="AJ80" s="33">
        <f t="shared" si="51"/>
        <v>4.3560000000000001E-2</v>
      </c>
      <c r="AK80" s="33">
        <f t="shared" si="51"/>
        <v>0.19</v>
      </c>
      <c r="AL80" s="33">
        <f t="shared" si="51"/>
        <v>0.16500000000000001</v>
      </c>
      <c r="AM80" s="33">
        <f t="shared" si="51"/>
        <v>0</v>
      </c>
      <c r="AN80" s="33">
        <f t="shared" si="51"/>
        <v>0.25</v>
      </c>
      <c r="AO80" s="33">
        <f t="shared" si="51"/>
        <v>0</v>
      </c>
      <c r="AP80" s="33">
        <f t="shared" si="51"/>
        <v>0.19</v>
      </c>
      <c r="AQ80" s="33">
        <f t="shared" si="51"/>
        <v>8.6379999999999998E-2</v>
      </c>
      <c r="AR80" s="33">
        <f t="shared" si="51"/>
        <v>7.0000000000000007E-2</v>
      </c>
      <c r="AS80" s="33">
        <f t="shared" si="51"/>
        <v>0.15</v>
      </c>
      <c r="AT80" s="33">
        <f t="shared" si="51"/>
        <v>7.0739999999999997E-2</v>
      </c>
      <c r="AU80" s="33">
        <f t="shared" si="51"/>
        <v>6.429E-2</v>
      </c>
      <c r="AV80" s="33">
        <f t="shared" si="51"/>
        <v>6.25E-2</v>
      </c>
      <c r="AW80" s="33">
        <f t="shared" si="51"/>
        <v>0.11428000000000001</v>
      </c>
      <c r="AX80" s="33">
        <f t="shared" si="51"/>
        <v>8.4440000000000001E-2</v>
      </c>
      <c r="AY80" s="33">
        <f t="shared" si="51"/>
        <v>7.4999999999999997E-2</v>
      </c>
      <c r="AZ80" s="33">
        <f t="shared" si="51"/>
        <v>0.11</v>
      </c>
      <c r="BA80" s="33">
        <f t="shared" si="51"/>
        <v>0.22500000000000001</v>
      </c>
      <c r="BB80" s="33">
        <f t="shared" si="51"/>
        <v>0.36399999999999999</v>
      </c>
      <c r="BC80" s="33">
        <f t="shared" si="51"/>
        <v>0.55000000000000004</v>
      </c>
      <c r="BD80" s="33">
        <f t="shared" si="51"/>
        <v>0.19506000000000001</v>
      </c>
      <c r="BE80" s="33">
        <f t="shared" si="51"/>
        <v>0.33</v>
      </c>
      <c r="BF80" s="33">
        <f t="shared" si="51"/>
        <v>0</v>
      </c>
      <c r="BG80" s="33">
        <f t="shared" si="51"/>
        <v>2.9000000000000001E-2</v>
      </c>
      <c r="BH80" s="33">
        <f t="shared" si="51"/>
        <v>3.9E-2</v>
      </c>
      <c r="BI80" s="33">
        <f t="shared" si="51"/>
        <v>4.9000000000000002E-2</v>
      </c>
      <c r="BJ80" s="33">
        <f t="shared" si="51"/>
        <v>1.9E-2</v>
      </c>
      <c r="BK80" s="33">
        <f t="shared" si="51"/>
        <v>5.7299999999999997E-2</v>
      </c>
      <c r="BL80" s="33">
        <f t="shared" si="51"/>
        <v>0.27620999999999996</v>
      </c>
      <c r="BM80" s="33">
        <f t="shared" si="51"/>
        <v>0.15443999999999999</v>
      </c>
      <c r="BN80" s="33">
        <f t="shared" si="51"/>
        <v>1.489E-2</v>
      </c>
      <c r="BO80" s="33">
        <f t="shared" ref="BO80" si="52">BO79/1000</f>
        <v>6.0000000000000001E-3</v>
      </c>
    </row>
    <row r="81" spans="1:69" ht="17.25" x14ac:dyDescent="0.3">
      <c r="A81" s="34"/>
      <c r="B81" s="35" t="s">
        <v>32</v>
      </c>
      <c r="C81" s="85"/>
      <c r="D81" s="36">
        <f>D77*D79</f>
        <v>1.3453999999999999</v>
      </c>
      <c r="E81" s="36">
        <f t="shared" ref="E81:BN81" si="53">E77*E79</f>
        <v>2.64</v>
      </c>
      <c r="F81" s="36">
        <f t="shared" si="53"/>
        <v>0.77888000000000002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10.6</v>
      </c>
      <c r="Y81" s="36">
        <f t="shared" si="53"/>
        <v>0</v>
      </c>
      <c r="Z81" s="36">
        <f t="shared" si="53"/>
        <v>0</v>
      </c>
      <c r="AA81" s="36">
        <f t="shared" si="53"/>
        <v>3.2492000000000001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4.3560000000000001E-2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0.44</v>
      </c>
      <c r="BA81" s="36">
        <f t="shared" si="53"/>
        <v>4.9499999999999993</v>
      </c>
      <c r="BB81" s="36">
        <f t="shared" si="53"/>
        <v>9.1</v>
      </c>
      <c r="BC81" s="36">
        <f t="shared" si="53"/>
        <v>8.25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3.8570000000000002</v>
      </c>
      <c r="BH81" s="36">
        <f t="shared" si="53"/>
        <v>0.46800000000000003</v>
      </c>
      <c r="BI81" s="36">
        <f t="shared" si="53"/>
        <v>0.53899999999999992</v>
      </c>
      <c r="BJ81" s="36">
        <f t="shared" si="53"/>
        <v>0.66500000000000004</v>
      </c>
      <c r="BK81" s="36">
        <f t="shared" si="53"/>
        <v>0</v>
      </c>
      <c r="BL81" s="36">
        <f t="shared" si="53"/>
        <v>0</v>
      </c>
      <c r="BM81" s="36">
        <f t="shared" si="53"/>
        <v>0.24710400000000002</v>
      </c>
      <c r="BN81" s="36">
        <f t="shared" si="53"/>
        <v>3.7225000000000001E-2</v>
      </c>
      <c r="BO81" s="36">
        <f t="shared" ref="BO81" si="54">BO77*BO79</f>
        <v>0.21000000000000002</v>
      </c>
      <c r="BP81" s="37">
        <f>SUM(D81:BN81)</f>
        <v>54.764149000000003</v>
      </c>
      <c r="BQ81" s="38">
        <f>BP81/$C$7</f>
        <v>54.764149000000003</v>
      </c>
    </row>
    <row r="82" spans="1:69" ht="17.25" x14ac:dyDescent="0.3">
      <c r="A82" s="34"/>
      <c r="B82" s="35" t="s">
        <v>33</v>
      </c>
      <c r="C82" s="85"/>
      <c r="D82" s="36">
        <f>D77*D79</f>
        <v>1.3453999999999999</v>
      </c>
      <c r="E82" s="36">
        <f t="shared" ref="E82:BN82" si="55">E77*E79</f>
        <v>2.64</v>
      </c>
      <c r="F82" s="36">
        <f t="shared" si="55"/>
        <v>0.77888000000000002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10.6</v>
      </c>
      <c r="Y82" s="36">
        <f t="shared" si="55"/>
        <v>0</v>
      </c>
      <c r="Z82" s="36">
        <f t="shared" si="55"/>
        <v>0</v>
      </c>
      <c r="AA82" s="36">
        <f t="shared" si="55"/>
        <v>3.2492000000000001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4.3560000000000001E-2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0.44</v>
      </c>
      <c r="BA82" s="36">
        <f t="shared" si="55"/>
        <v>4.9499999999999993</v>
      </c>
      <c r="BB82" s="36">
        <f t="shared" si="55"/>
        <v>9.1</v>
      </c>
      <c r="BC82" s="36">
        <f t="shared" si="55"/>
        <v>8.25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3.8570000000000002</v>
      </c>
      <c r="BH82" s="36">
        <f t="shared" si="55"/>
        <v>0.46800000000000003</v>
      </c>
      <c r="BI82" s="36">
        <f t="shared" si="55"/>
        <v>0.53899999999999992</v>
      </c>
      <c r="BJ82" s="36">
        <f t="shared" si="55"/>
        <v>0.66500000000000004</v>
      </c>
      <c r="BK82" s="36">
        <f t="shared" si="55"/>
        <v>0</v>
      </c>
      <c r="BL82" s="36">
        <f t="shared" si="55"/>
        <v>0</v>
      </c>
      <c r="BM82" s="36">
        <f t="shared" si="55"/>
        <v>0.24710400000000002</v>
      </c>
      <c r="BN82" s="36">
        <f t="shared" si="55"/>
        <v>3.7225000000000001E-2</v>
      </c>
      <c r="BO82" s="36">
        <f t="shared" ref="BO82" si="56">BO77*BO79</f>
        <v>0.21000000000000002</v>
      </c>
      <c r="BP82" s="37">
        <f>SUM(D82:BN82)</f>
        <v>54.764149000000003</v>
      </c>
      <c r="BQ82" s="38">
        <f>BP82/$C$7</f>
        <v>54.764149000000003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BJ85" si="57">D67</f>
        <v>Хлеб пшеничный</v>
      </c>
      <c r="E85" s="80" t="str">
        <f t="shared" si="57"/>
        <v>Хлеб ржано-пшеничный</v>
      </c>
      <c r="F85" s="80" t="str">
        <f t="shared" si="57"/>
        <v>Сахар</v>
      </c>
      <c r="G85" s="80" t="str">
        <f t="shared" si="57"/>
        <v>Чай</v>
      </c>
      <c r="H85" s="80" t="str">
        <f t="shared" si="57"/>
        <v>Какао</v>
      </c>
      <c r="I85" s="80" t="str">
        <f t="shared" si="57"/>
        <v>Кофейный напиток</v>
      </c>
      <c r="J85" s="80" t="str">
        <f t="shared" si="57"/>
        <v>Молоко 2,5%</v>
      </c>
      <c r="K85" s="80" t="str">
        <f t="shared" si="57"/>
        <v>Масло сливочное</v>
      </c>
      <c r="L85" s="80" t="str">
        <f t="shared" si="57"/>
        <v>Сметана 15%</v>
      </c>
      <c r="M85" s="80" t="str">
        <f t="shared" si="57"/>
        <v>Молоко сухое</v>
      </c>
      <c r="N85" s="80" t="str">
        <f t="shared" si="57"/>
        <v>Снежок 2,5 %</v>
      </c>
      <c r="O85" s="80" t="str">
        <f t="shared" si="57"/>
        <v>Творог 5%</v>
      </c>
      <c r="P85" s="80" t="str">
        <f t="shared" si="57"/>
        <v>Молоко сгущенное</v>
      </c>
      <c r="Q85" s="80" t="str">
        <f t="shared" si="57"/>
        <v xml:space="preserve">Джем Сава </v>
      </c>
      <c r="R85" s="80" t="str">
        <f t="shared" si="57"/>
        <v>Сыр</v>
      </c>
      <c r="S85" s="80" t="str">
        <f t="shared" si="57"/>
        <v>Зеленый горошек</v>
      </c>
      <c r="T85" s="80" t="str">
        <f t="shared" si="57"/>
        <v>Кукуруза консервирован.</v>
      </c>
      <c r="U85" s="80" t="str">
        <f t="shared" si="57"/>
        <v>Консервы рыбные</v>
      </c>
      <c r="V85" s="80" t="str">
        <f t="shared" si="57"/>
        <v>Огурцы консервирован.</v>
      </c>
      <c r="W85" s="43"/>
      <c r="X85" s="80" t="str">
        <f t="shared" si="57"/>
        <v>Яйцо</v>
      </c>
      <c r="Y85" s="80" t="str">
        <f t="shared" si="57"/>
        <v>Икра кабачковая</v>
      </c>
      <c r="Z85" s="80" t="str">
        <f t="shared" si="57"/>
        <v>Изюм</v>
      </c>
      <c r="AA85" s="80" t="str">
        <f t="shared" si="57"/>
        <v>Курага</v>
      </c>
      <c r="AB85" s="80" t="str">
        <f t="shared" si="57"/>
        <v>Чернослив</v>
      </c>
      <c r="AC85" s="80" t="str">
        <f t="shared" si="57"/>
        <v>Шиповник</v>
      </c>
      <c r="AD85" s="80" t="str">
        <f t="shared" si="57"/>
        <v>Сухофрукты</v>
      </c>
      <c r="AE85" s="80" t="str">
        <f t="shared" si="57"/>
        <v>Ягода свежемороженная</v>
      </c>
      <c r="AF85" s="80" t="str">
        <f t="shared" si="57"/>
        <v>Лимон</v>
      </c>
      <c r="AG85" s="80" t="str">
        <f t="shared" si="57"/>
        <v>Кисель</v>
      </c>
      <c r="AH85" s="80" t="str">
        <f t="shared" si="57"/>
        <v xml:space="preserve">Сок </v>
      </c>
      <c r="AI85" s="80" t="str">
        <f t="shared" si="57"/>
        <v>Макаронные изделия</v>
      </c>
      <c r="AJ85" s="80" t="str">
        <f t="shared" si="57"/>
        <v>Мука</v>
      </c>
      <c r="AK85" s="80" t="str">
        <f t="shared" si="57"/>
        <v>Дрожжи</v>
      </c>
      <c r="AL85" s="80" t="str">
        <f t="shared" si="57"/>
        <v>Печенье</v>
      </c>
      <c r="AM85" s="80" t="str">
        <f t="shared" si="57"/>
        <v>Пряники</v>
      </c>
      <c r="AN85" s="80" t="str">
        <f t="shared" si="57"/>
        <v>Вафли</v>
      </c>
      <c r="AO85" s="80" t="str">
        <f t="shared" si="57"/>
        <v>Конфеты</v>
      </c>
      <c r="AP85" s="80" t="str">
        <f t="shared" si="57"/>
        <v>Повидло Сава</v>
      </c>
      <c r="AQ85" s="80" t="str">
        <f t="shared" si="57"/>
        <v>Крупа геркулес</v>
      </c>
      <c r="AR85" s="80" t="str">
        <f t="shared" si="57"/>
        <v>Крупа горох</v>
      </c>
      <c r="AS85" s="80" t="str">
        <f t="shared" si="57"/>
        <v>Крупа гречневая</v>
      </c>
      <c r="AT85" s="80" t="str">
        <f t="shared" si="57"/>
        <v>Крупа кукурузная</v>
      </c>
      <c r="AU85" s="80" t="str">
        <f t="shared" si="57"/>
        <v>Крупа манная</v>
      </c>
      <c r="AV85" s="80" t="str">
        <f t="shared" si="57"/>
        <v>Крупа перловая</v>
      </c>
      <c r="AW85" s="80" t="str">
        <f t="shared" si="57"/>
        <v>Крупа пшеничная</v>
      </c>
      <c r="AX85" s="80" t="str">
        <f t="shared" si="57"/>
        <v>Крупа пшено</v>
      </c>
      <c r="AY85" s="80" t="str">
        <f t="shared" si="57"/>
        <v>Крупа ячневая</v>
      </c>
      <c r="AZ85" s="80" t="str">
        <f t="shared" si="57"/>
        <v>Рис</v>
      </c>
      <c r="BA85" s="80" t="str">
        <f t="shared" si="57"/>
        <v>Цыпленок бройлер</v>
      </c>
      <c r="BB85" s="80" t="str">
        <f t="shared" si="57"/>
        <v>Филе куриное</v>
      </c>
      <c r="BC85" s="80" t="str">
        <f t="shared" si="57"/>
        <v>Фарш говяжий</v>
      </c>
      <c r="BD85" s="80" t="str">
        <f t="shared" si="57"/>
        <v>Печень куриная</v>
      </c>
      <c r="BE85" s="80" t="str">
        <f t="shared" si="57"/>
        <v>Филе минтая</v>
      </c>
      <c r="BF85" s="80" t="str">
        <f t="shared" si="57"/>
        <v>Филе сельди слабосол.</v>
      </c>
      <c r="BG85" s="80" t="str">
        <f t="shared" si="57"/>
        <v>Картофель</v>
      </c>
      <c r="BH85" s="80" t="str">
        <f t="shared" si="57"/>
        <v>Морковь</v>
      </c>
      <c r="BI85" s="80" t="str">
        <f t="shared" si="57"/>
        <v>Лук</v>
      </c>
      <c r="BJ85" s="80" t="str">
        <f t="shared" si="57"/>
        <v>Капуста</v>
      </c>
      <c r="BK85" s="80" t="str">
        <f>BK67</f>
        <v>Свекла</v>
      </c>
      <c r="BL85" s="80" t="str">
        <f>BL67</f>
        <v>Томатная паста</v>
      </c>
      <c r="BM85" s="80" t="str">
        <f>BM67</f>
        <v>Масло растительное</v>
      </c>
      <c r="BN85" s="80" t="str">
        <f>BN67</f>
        <v>Соль</v>
      </c>
      <c r="BO85" s="80" t="str">
        <f>BO67</f>
        <v>Аскорбиновая кислота</v>
      </c>
      <c r="BP85" s="86" t="s">
        <v>5</v>
      </c>
      <c r="BQ85" s="86" t="s">
        <v>6</v>
      </c>
    </row>
    <row r="86" spans="1:69" ht="36.75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">
        <v>21</v>
      </c>
      <c r="C87" s="82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81"/>
      <c r="B88" s="13" t="s">
        <v>22</v>
      </c>
      <c r="C88" s="83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81"/>
      <c r="B89" s="13"/>
      <c r="C89" s="83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81"/>
      <c r="B90" s="13"/>
      <c r="C90" s="83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81"/>
      <c r="B91" s="13"/>
      <c r="C91" s="84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66</v>
      </c>
      <c r="F95" s="30">
        <f t="shared" si="67"/>
        <v>97.36</v>
      </c>
      <c r="G95" s="30">
        <f t="shared" si="67"/>
        <v>599.94000000000005</v>
      </c>
      <c r="H95" s="30">
        <f t="shared" si="67"/>
        <v>925.9</v>
      </c>
      <c r="I95" s="30">
        <f t="shared" si="67"/>
        <v>590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355</v>
      </c>
      <c r="N95" s="30">
        <f t="shared" si="67"/>
        <v>99.49</v>
      </c>
      <c r="O95" s="30">
        <f t="shared" si="67"/>
        <v>320.32</v>
      </c>
      <c r="P95" s="30">
        <f t="shared" si="67"/>
        <v>231.58</v>
      </c>
      <c r="Q95" s="30">
        <f t="shared" si="67"/>
        <v>216.66</v>
      </c>
      <c r="R95" s="30">
        <f t="shared" si="67"/>
        <v>0</v>
      </c>
      <c r="S95" s="30">
        <f>S79</f>
        <v>130</v>
      </c>
      <c r="T95" s="30">
        <f>T79</f>
        <v>146</v>
      </c>
      <c r="U95" s="30">
        <f>U79</f>
        <v>870</v>
      </c>
      <c r="V95" s="30">
        <f>V79</f>
        <v>121.57</v>
      </c>
      <c r="W95" s="30">
        <f>W79</f>
        <v>0</v>
      </c>
      <c r="X95" s="30">
        <f t="shared" si="67"/>
        <v>5.3</v>
      </c>
      <c r="Y95" s="30">
        <f t="shared" si="67"/>
        <v>0</v>
      </c>
      <c r="Z95" s="30">
        <f t="shared" si="67"/>
        <v>239.76</v>
      </c>
      <c r="AA95" s="30">
        <f t="shared" si="67"/>
        <v>324.92</v>
      </c>
      <c r="AB95" s="30">
        <f t="shared" si="67"/>
        <v>273.52999999999997</v>
      </c>
      <c r="AC95" s="30">
        <f t="shared" si="67"/>
        <v>288.5</v>
      </c>
      <c r="AD95" s="30">
        <f t="shared" si="67"/>
        <v>95.22</v>
      </c>
      <c r="AE95" s="30">
        <f t="shared" si="67"/>
        <v>300</v>
      </c>
      <c r="AF95" s="30">
        <f t="shared" si="67"/>
        <v>149</v>
      </c>
      <c r="AG95" s="30">
        <f t="shared" si="67"/>
        <v>210.25</v>
      </c>
      <c r="AH95" s="30">
        <f t="shared" si="67"/>
        <v>55</v>
      </c>
      <c r="AI95" s="30">
        <f t="shared" si="67"/>
        <v>65.75</v>
      </c>
      <c r="AJ95" s="30">
        <f t="shared" si="67"/>
        <v>43.56</v>
      </c>
      <c r="AK95" s="30">
        <f t="shared" si="67"/>
        <v>190</v>
      </c>
      <c r="AL95" s="30">
        <f t="shared" si="67"/>
        <v>165</v>
      </c>
      <c r="AM95" s="30">
        <f t="shared" si="67"/>
        <v>0</v>
      </c>
      <c r="AN95" s="30">
        <f t="shared" si="67"/>
        <v>250</v>
      </c>
      <c r="AO95" s="30">
        <f t="shared" si="67"/>
        <v>0</v>
      </c>
      <c r="AP95" s="30">
        <f t="shared" si="67"/>
        <v>190</v>
      </c>
      <c r="AQ95" s="30">
        <f t="shared" si="67"/>
        <v>86.38</v>
      </c>
      <c r="AR95" s="30">
        <f t="shared" si="67"/>
        <v>70</v>
      </c>
      <c r="AS95" s="30">
        <f t="shared" si="67"/>
        <v>150</v>
      </c>
      <c r="AT95" s="30">
        <f t="shared" si="67"/>
        <v>70.739999999999995</v>
      </c>
      <c r="AU95" s="30">
        <f t="shared" si="67"/>
        <v>64.290000000000006</v>
      </c>
      <c r="AV95" s="30">
        <f t="shared" si="67"/>
        <v>62.5</v>
      </c>
      <c r="AW95" s="30">
        <f t="shared" si="67"/>
        <v>114.28</v>
      </c>
      <c r="AX95" s="30">
        <f t="shared" si="67"/>
        <v>84.44</v>
      </c>
      <c r="AY95" s="30">
        <f t="shared" si="67"/>
        <v>75</v>
      </c>
      <c r="AZ95" s="30">
        <f t="shared" si="67"/>
        <v>110</v>
      </c>
      <c r="BA95" s="30">
        <f t="shared" si="67"/>
        <v>225</v>
      </c>
      <c r="BB95" s="30">
        <f t="shared" si="67"/>
        <v>364</v>
      </c>
      <c r="BC95" s="30">
        <f t="shared" si="67"/>
        <v>550</v>
      </c>
      <c r="BD95" s="30">
        <f t="shared" si="67"/>
        <v>195.06</v>
      </c>
      <c r="BE95" s="30">
        <f t="shared" si="67"/>
        <v>330</v>
      </c>
      <c r="BF95" s="30">
        <f t="shared" si="67"/>
        <v>0</v>
      </c>
      <c r="BG95" s="30">
        <f t="shared" si="67"/>
        <v>29</v>
      </c>
      <c r="BH95" s="30">
        <f t="shared" si="67"/>
        <v>39</v>
      </c>
      <c r="BI95" s="30">
        <f t="shared" si="67"/>
        <v>49</v>
      </c>
      <c r="BJ95" s="30">
        <f t="shared" si="67"/>
        <v>19</v>
      </c>
      <c r="BK95" s="30">
        <f t="shared" si="67"/>
        <v>57.3</v>
      </c>
      <c r="BL95" s="30">
        <f t="shared" si="67"/>
        <v>276.20999999999998</v>
      </c>
      <c r="BM95" s="30">
        <f t="shared" si="67"/>
        <v>154.44</v>
      </c>
      <c r="BN95" s="30">
        <f t="shared" si="67"/>
        <v>14.89</v>
      </c>
      <c r="BO95" s="30">
        <f t="shared" ref="BO95" si="68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6.6000000000000003E-2</v>
      </c>
      <c r="F96" s="33">
        <f t="shared" si="69"/>
        <v>9.7360000000000002E-2</v>
      </c>
      <c r="G96" s="33">
        <f t="shared" si="69"/>
        <v>0.59994000000000003</v>
      </c>
      <c r="H96" s="33">
        <f t="shared" si="69"/>
        <v>0.92589999999999995</v>
      </c>
      <c r="I96" s="33">
        <f t="shared" si="69"/>
        <v>0.59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0.35499999999999998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0.23158000000000001</v>
      </c>
      <c r="Q96" s="33">
        <f t="shared" si="69"/>
        <v>0.21665999999999999</v>
      </c>
      <c r="R96" s="33">
        <f t="shared" si="69"/>
        <v>0</v>
      </c>
      <c r="S96" s="33">
        <f>S95/1000</f>
        <v>0.13</v>
      </c>
      <c r="T96" s="33">
        <f>T95/1000</f>
        <v>0.14599999999999999</v>
      </c>
      <c r="U96" s="33">
        <f>U95/1000</f>
        <v>0.87</v>
      </c>
      <c r="V96" s="33">
        <f>V95/1000</f>
        <v>0.12157</v>
      </c>
      <c r="W96" s="33">
        <f>W95/1000</f>
        <v>0</v>
      </c>
      <c r="X96" s="33">
        <f t="shared" si="69"/>
        <v>5.3E-3</v>
      </c>
      <c r="Y96" s="33">
        <f t="shared" si="69"/>
        <v>0</v>
      </c>
      <c r="Z96" s="33">
        <f t="shared" si="69"/>
        <v>0.23976</v>
      </c>
      <c r="AA96" s="33">
        <f t="shared" si="69"/>
        <v>0.32492000000000004</v>
      </c>
      <c r="AB96" s="33">
        <f t="shared" si="69"/>
        <v>0.27353</v>
      </c>
      <c r="AC96" s="33">
        <f t="shared" si="69"/>
        <v>0.28849999999999998</v>
      </c>
      <c r="AD96" s="33">
        <f t="shared" si="69"/>
        <v>9.5219999999999999E-2</v>
      </c>
      <c r="AE96" s="33">
        <f t="shared" si="69"/>
        <v>0.3</v>
      </c>
      <c r="AF96" s="33">
        <f t="shared" si="69"/>
        <v>0.14899999999999999</v>
      </c>
      <c r="AG96" s="33">
        <f t="shared" si="69"/>
        <v>0.21024999999999999</v>
      </c>
      <c r="AH96" s="33">
        <f t="shared" si="69"/>
        <v>5.5E-2</v>
      </c>
      <c r="AI96" s="33">
        <f t="shared" si="69"/>
        <v>6.5750000000000003E-2</v>
      </c>
      <c r="AJ96" s="33">
        <f t="shared" si="69"/>
        <v>4.3560000000000001E-2</v>
      </c>
      <c r="AK96" s="33">
        <f t="shared" si="69"/>
        <v>0.19</v>
      </c>
      <c r="AL96" s="33">
        <f t="shared" si="69"/>
        <v>0.16500000000000001</v>
      </c>
      <c r="AM96" s="33">
        <f t="shared" si="69"/>
        <v>0</v>
      </c>
      <c r="AN96" s="33">
        <f t="shared" si="69"/>
        <v>0.25</v>
      </c>
      <c r="AO96" s="33">
        <f t="shared" si="69"/>
        <v>0</v>
      </c>
      <c r="AP96" s="33">
        <f t="shared" si="69"/>
        <v>0.19</v>
      </c>
      <c r="AQ96" s="33">
        <f t="shared" si="69"/>
        <v>8.6379999999999998E-2</v>
      </c>
      <c r="AR96" s="33">
        <f t="shared" si="69"/>
        <v>7.0000000000000007E-2</v>
      </c>
      <c r="AS96" s="33">
        <f t="shared" si="69"/>
        <v>0.15</v>
      </c>
      <c r="AT96" s="33">
        <f t="shared" si="69"/>
        <v>7.0739999999999997E-2</v>
      </c>
      <c r="AU96" s="33">
        <f t="shared" si="69"/>
        <v>6.429E-2</v>
      </c>
      <c r="AV96" s="33">
        <f t="shared" si="69"/>
        <v>6.25E-2</v>
      </c>
      <c r="AW96" s="33">
        <f t="shared" si="69"/>
        <v>0.11428000000000001</v>
      </c>
      <c r="AX96" s="33">
        <f t="shared" si="69"/>
        <v>8.4440000000000001E-2</v>
      </c>
      <c r="AY96" s="33">
        <f t="shared" si="69"/>
        <v>7.4999999999999997E-2</v>
      </c>
      <c r="AZ96" s="33">
        <f t="shared" si="69"/>
        <v>0.11</v>
      </c>
      <c r="BA96" s="33">
        <f t="shared" si="69"/>
        <v>0.22500000000000001</v>
      </c>
      <c r="BB96" s="33">
        <f t="shared" si="69"/>
        <v>0.36399999999999999</v>
      </c>
      <c r="BC96" s="33">
        <f t="shared" si="69"/>
        <v>0.55000000000000004</v>
      </c>
      <c r="BD96" s="33">
        <f t="shared" si="69"/>
        <v>0.19506000000000001</v>
      </c>
      <c r="BE96" s="33">
        <f t="shared" si="69"/>
        <v>0.33</v>
      </c>
      <c r="BF96" s="33">
        <f t="shared" si="69"/>
        <v>0</v>
      </c>
      <c r="BG96" s="33">
        <f t="shared" si="69"/>
        <v>2.9000000000000001E-2</v>
      </c>
      <c r="BH96" s="33">
        <f t="shared" si="69"/>
        <v>3.9E-2</v>
      </c>
      <c r="BI96" s="33">
        <f t="shared" si="69"/>
        <v>4.9000000000000002E-2</v>
      </c>
      <c r="BJ96" s="33">
        <f t="shared" si="69"/>
        <v>1.9E-2</v>
      </c>
      <c r="BK96" s="33">
        <f t="shared" si="69"/>
        <v>5.7299999999999997E-2</v>
      </c>
      <c r="BL96" s="33">
        <f t="shared" si="69"/>
        <v>0.27620999999999996</v>
      </c>
      <c r="BM96" s="33">
        <f t="shared" si="69"/>
        <v>0.15443999999999999</v>
      </c>
      <c r="BN96" s="33">
        <f t="shared" si="69"/>
        <v>1.489E-2</v>
      </c>
      <c r="BO96" s="33">
        <f t="shared" ref="BO96" si="70">BO95/1000</f>
        <v>6.0000000000000001E-3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1">E93*E95</f>
        <v>0</v>
      </c>
      <c r="F97" s="36">
        <f t="shared" si="71"/>
        <v>1.11964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5.3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2.3079999999999998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1.7424000000000002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1.9000000000000001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0.13899599999999998</v>
      </c>
      <c r="BN97" s="36">
        <f t="shared" si="71"/>
        <v>0</v>
      </c>
      <c r="BO97" s="36">
        <f t="shared" ref="BO97" si="72">BO93*BO95</f>
        <v>0</v>
      </c>
      <c r="BP97" s="37">
        <f>SUM(D97:BN97)</f>
        <v>14.061916</v>
      </c>
      <c r="BQ97" s="38">
        <f>BP97/$C$7</f>
        <v>14.061916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3">E93*E95</f>
        <v>0</v>
      </c>
      <c r="F98" s="36">
        <f t="shared" si="73"/>
        <v>1.11964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5.3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2.3079999999999998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1.7424000000000002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1.9000000000000001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0.13899599999999998</v>
      </c>
      <c r="BN98" s="36">
        <f t="shared" si="73"/>
        <v>0</v>
      </c>
      <c r="BO98" s="36">
        <f t="shared" ref="BO98" si="74">BO93*BO95</f>
        <v>0</v>
      </c>
      <c r="BP98" s="37">
        <f>SUM(D98:BN98)</f>
        <v>14.061916</v>
      </c>
      <c r="BQ98" s="38">
        <f>BP98/$C$7</f>
        <v>14.061916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 t="shared" ref="E101:BN101" si="75">E85</f>
        <v>Хлеб ржано-пшеничный</v>
      </c>
      <c r="F101" s="80" t="str">
        <f t="shared" si="75"/>
        <v>Сахар</v>
      </c>
      <c r="G101" s="80" t="str">
        <f t="shared" si="75"/>
        <v>Чай</v>
      </c>
      <c r="H101" s="80" t="str">
        <f t="shared" si="75"/>
        <v>Какао</v>
      </c>
      <c r="I101" s="80" t="str">
        <f t="shared" si="75"/>
        <v>Кофейный напиток</v>
      </c>
      <c r="J101" s="80" t="str">
        <f t="shared" si="75"/>
        <v>Молоко 2,5%</v>
      </c>
      <c r="K101" s="80" t="str">
        <f t="shared" si="75"/>
        <v>Масло сливочное</v>
      </c>
      <c r="L101" s="80" t="str">
        <f t="shared" si="75"/>
        <v>Сметана 15%</v>
      </c>
      <c r="M101" s="80" t="str">
        <f t="shared" si="75"/>
        <v>Молоко сухое</v>
      </c>
      <c r="N101" s="80" t="str">
        <f t="shared" si="75"/>
        <v>Снежок 2,5 %</v>
      </c>
      <c r="O101" s="80" t="str">
        <f t="shared" si="75"/>
        <v>Творог 5%</v>
      </c>
      <c r="P101" s="80" t="str">
        <f t="shared" si="75"/>
        <v>Молоко сгущенное</v>
      </c>
      <c r="Q101" s="80" t="str">
        <f t="shared" si="75"/>
        <v xml:space="preserve">Джем Сава </v>
      </c>
      <c r="R101" s="80" t="str">
        <f t="shared" si="75"/>
        <v>Сыр</v>
      </c>
      <c r="S101" s="80" t="str">
        <f t="shared" si="75"/>
        <v>Зеленый горошек</v>
      </c>
      <c r="T101" s="80" t="str">
        <f t="shared" si="75"/>
        <v>Кукуруза консервирован.</v>
      </c>
      <c r="U101" s="80" t="str">
        <f t="shared" si="75"/>
        <v>Консервы рыбные</v>
      </c>
      <c r="V101" s="80" t="str">
        <f t="shared" si="75"/>
        <v>Огурцы консервирован.</v>
      </c>
      <c r="W101" s="43"/>
      <c r="X101" s="80" t="str">
        <f t="shared" si="75"/>
        <v>Яйцо</v>
      </c>
      <c r="Y101" s="80" t="str">
        <f t="shared" si="75"/>
        <v>Икра кабачковая</v>
      </c>
      <c r="Z101" s="80" t="str">
        <f t="shared" si="75"/>
        <v>Изюм</v>
      </c>
      <c r="AA101" s="80" t="str">
        <f t="shared" si="75"/>
        <v>Курага</v>
      </c>
      <c r="AB101" s="80" t="str">
        <f t="shared" si="75"/>
        <v>Чернослив</v>
      </c>
      <c r="AC101" s="80" t="str">
        <f t="shared" si="75"/>
        <v>Шиповник</v>
      </c>
      <c r="AD101" s="80" t="str">
        <f t="shared" si="75"/>
        <v>Сухофрукты</v>
      </c>
      <c r="AE101" s="80" t="str">
        <f t="shared" si="75"/>
        <v>Ягода свежемороженная</v>
      </c>
      <c r="AF101" s="80" t="str">
        <f t="shared" si="75"/>
        <v>Лимон</v>
      </c>
      <c r="AG101" s="80" t="str">
        <f t="shared" si="75"/>
        <v>Кисель</v>
      </c>
      <c r="AH101" s="80" t="str">
        <f t="shared" si="75"/>
        <v xml:space="preserve">Сок </v>
      </c>
      <c r="AI101" s="80" t="str">
        <f t="shared" si="75"/>
        <v>Макаронные изделия</v>
      </c>
      <c r="AJ101" s="80" t="str">
        <f t="shared" si="75"/>
        <v>Мука</v>
      </c>
      <c r="AK101" s="80" t="str">
        <f t="shared" si="75"/>
        <v>Дрожжи</v>
      </c>
      <c r="AL101" s="80" t="str">
        <f t="shared" si="75"/>
        <v>Печенье</v>
      </c>
      <c r="AM101" s="80" t="str">
        <f t="shared" si="75"/>
        <v>Пряники</v>
      </c>
      <c r="AN101" s="80" t="str">
        <f t="shared" si="75"/>
        <v>Вафли</v>
      </c>
      <c r="AO101" s="80" t="str">
        <f t="shared" si="75"/>
        <v>Конфеты</v>
      </c>
      <c r="AP101" s="80" t="str">
        <f t="shared" si="75"/>
        <v>Повидло Сава</v>
      </c>
      <c r="AQ101" s="80" t="str">
        <f t="shared" si="75"/>
        <v>Крупа геркулес</v>
      </c>
      <c r="AR101" s="80" t="str">
        <f t="shared" si="75"/>
        <v>Крупа горох</v>
      </c>
      <c r="AS101" s="80" t="str">
        <f t="shared" si="75"/>
        <v>Крупа гречневая</v>
      </c>
      <c r="AT101" s="80" t="str">
        <f t="shared" si="75"/>
        <v>Крупа кукурузная</v>
      </c>
      <c r="AU101" s="80" t="str">
        <f t="shared" si="75"/>
        <v>Крупа манная</v>
      </c>
      <c r="AV101" s="80" t="str">
        <f t="shared" si="75"/>
        <v>Крупа перловая</v>
      </c>
      <c r="AW101" s="80" t="str">
        <f t="shared" si="75"/>
        <v>Крупа пшеничная</v>
      </c>
      <c r="AX101" s="80" t="str">
        <f t="shared" si="75"/>
        <v>Крупа пшено</v>
      </c>
      <c r="AY101" s="80" t="str">
        <f t="shared" si="75"/>
        <v>Крупа ячневая</v>
      </c>
      <c r="AZ101" s="80" t="str">
        <f t="shared" si="75"/>
        <v>Рис</v>
      </c>
      <c r="BA101" s="80" t="str">
        <f t="shared" si="75"/>
        <v>Цыпленок бройлер</v>
      </c>
      <c r="BB101" s="80" t="str">
        <f t="shared" si="75"/>
        <v>Филе куриное</v>
      </c>
      <c r="BC101" s="80" t="str">
        <f t="shared" si="75"/>
        <v>Фарш говяжий</v>
      </c>
      <c r="BD101" s="80" t="str">
        <f t="shared" si="75"/>
        <v>Печень куриная</v>
      </c>
      <c r="BE101" s="80" t="str">
        <f t="shared" si="75"/>
        <v>Филе минтая</v>
      </c>
      <c r="BF101" s="80" t="str">
        <f t="shared" si="75"/>
        <v>Филе сельди слабосол.</v>
      </c>
      <c r="BG101" s="80" t="str">
        <f t="shared" si="75"/>
        <v>Картофель</v>
      </c>
      <c r="BH101" s="80" t="str">
        <f t="shared" si="75"/>
        <v>Морковь</v>
      </c>
      <c r="BI101" s="80" t="str">
        <f t="shared" si="75"/>
        <v>Лук</v>
      </c>
      <c r="BJ101" s="80" t="str">
        <f t="shared" si="75"/>
        <v>Капуста</v>
      </c>
      <c r="BK101" s="80" t="str">
        <f t="shared" si="75"/>
        <v>Свекла</v>
      </c>
      <c r="BL101" s="80" t="str">
        <f t="shared" si="75"/>
        <v>Томатная паста</v>
      </c>
      <c r="BM101" s="80" t="str">
        <f t="shared" si="75"/>
        <v>Масло растительное</v>
      </c>
      <c r="BN101" s="80" t="str">
        <f t="shared" si="75"/>
        <v>Соль</v>
      </c>
      <c r="BO101" s="80" t="str">
        <f t="shared" ref="BO101" si="76">BO85</f>
        <v>Аскорбиновая кислота</v>
      </c>
      <c r="BP101" s="86" t="s">
        <v>5</v>
      </c>
      <c r="BQ101" s="86" t="s">
        <v>6</v>
      </c>
    </row>
    <row r="102" spans="1:69" ht="36.75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">
        <v>39</v>
      </c>
      <c r="C103" s="82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81"/>
      <c r="B104" t="s">
        <v>17</v>
      </c>
      <c r="C104" s="83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</v>
      </c>
      <c r="W104" s="13">
        <f t="shared" si="77"/>
        <v>0.03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81"/>
      <c r="B105" s="8" t="s">
        <v>40</v>
      </c>
      <c r="C105" s="83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81"/>
      <c r="B106" s="17"/>
      <c r="C106" s="83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81"/>
      <c r="B107" s="13"/>
      <c r="C107" s="84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</v>
      </c>
      <c r="W108" s="33">
        <f>SUM(W103:W107)</f>
        <v>0.03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</v>
      </c>
      <c r="W109" s="44">
        <f>PRODUCT(W108,$F$4)</f>
        <v>0.03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66</v>
      </c>
      <c r="F111" s="30">
        <f t="shared" si="85"/>
        <v>97.36</v>
      </c>
      <c r="G111" s="30">
        <f t="shared" si="85"/>
        <v>599.94000000000005</v>
      </c>
      <c r="H111" s="30">
        <f t="shared" si="85"/>
        <v>925.9</v>
      </c>
      <c r="I111" s="30">
        <f t="shared" si="85"/>
        <v>590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355</v>
      </c>
      <c r="N111" s="30">
        <f t="shared" si="85"/>
        <v>99.49</v>
      </c>
      <c r="O111" s="30">
        <f t="shared" si="85"/>
        <v>320.32</v>
      </c>
      <c r="P111" s="30">
        <f t="shared" si="85"/>
        <v>231.58</v>
      </c>
      <c r="Q111" s="30">
        <f t="shared" si="85"/>
        <v>216.66</v>
      </c>
      <c r="R111" s="30">
        <f t="shared" si="85"/>
        <v>0</v>
      </c>
      <c r="S111" s="30">
        <f>S95</f>
        <v>130</v>
      </c>
      <c r="T111" s="30">
        <f>T95</f>
        <v>146</v>
      </c>
      <c r="U111" s="30">
        <f>U95</f>
        <v>870</v>
      </c>
      <c r="V111" s="30">
        <f>V95</f>
        <v>121.57</v>
      </c>
      <c r="W111" s="30">
        <f>W95</f>
        <v>0</v>
      </c>
      <c r="X111" s="30">
        <f t="shared" si="85"/>
        <v>5.3</v>
      </c>
      <c r="Y111" s="30">
        <f t="shared" si="85"/>
        <v>0</v>
      </c>
      <c r="Z111" s="30">
        <f t="shared" si="85"/>
        <v>239.76</v>
      </c>
      <c r="AA111" s="30">
        <f t="shared" si="85"/>
        <v>324.92</v>
      </c>
      <c r="AB111" s="30">
        <f t="shared" si="85"/>
        <v>273.52999999999997</v>
      </c>
      <c r="AC111" s="30">
        <f t="shared" si="85"/>
        <v>288.5</v>
      </c>
      <c r="AD111" s="30">
        <f t="shared" si="85"/>
        <v>95.22</v>
      </c>
      <c r="AE111" s="30">
        <f t="shared" si="85"/>
        <v>300</v>
      </c>
      <c r="AF111" s="30">
        <f t="shared" si="85"/>
        <v>149</v>
      </c>
      <c r="AG111" s="30">
        <f t="shared" si="85"/>
        <v>210.25</v>
      </c>
      <c r="AH111" s="30">
        <f t="shared" si="85"/>
        <v>55</v>
      </c>
      <c r="AI111" s="30">
        <f t="shared" si="85"/>
        <v>65.75</v>
      </c>
      <c r="AJ111" s="30">
        <f t="shared" si="85"/>
        <v>43.56</v>
      </c>
      <c r="AK111" s="30">
        <f t="shared" si="85"/>
        <v>190</v>
      </c>
      <c r="AL111" s="30">
        <f t="shared" si="85"/>
        <v>165</v>
      </c>
      <c r="AM111" s="30">
        <f t="shared" si="85"/>
        <v>0</v>
      </c>
      <c r="AN111" s="30">
        <f t="shared" si="85"/>
        <v>250</v>
      </c>
      <c r="AO111" s="30">
        <f t="shared" si="85"/>
        <v>0</v>
      </c>
      <c r="AP111" s="30">
        <f t="shared" si="85"/>
        <v>190</v>
      </c>
      <c r="AQ111" s="30">
        <f t="shared" si="85"/>
        <v>86.38</v>
      </c>
      <c r="AR111" s="30">
        <f t="shared" si="85"/>
        <v>70</v>
      </c>
      <c r="AS111" s="30">
        <f t="shared" si="85"/>
        <v>150</v>
      </c>
      <c r="AT111" s="30">
        <f t="shared" si="85"/>
        <v>70.739999999999995</v>
      </c>
      <c r="AU111" s="30">
        <f t="shared" si="85"/>
        <v>64.290000000000006</v>
      </c>
      <c r="AV111" s="30">
        <f t="shared" si="85"/>
        <v>62.5</v>
      </c>
      <c r="AW111" s="30">
        <f t="shared" si="85"/>
        <v>114.28</v>
      </c>
      <c r="AX111" s="30">
        <f t="shared" si="85"/>
        <v>84.44</v>
      </c>
      <c r="AY111" s="30">
        <f t="shared" si="85"/>
        <v>75</v>
      </c>
      <c r="AZ111" s="30">
        <f t="shared" si="85"/>
        <v>110</v>
      </c>
      <c r="BA111" s="30">
        <f t="shared" si="85"/>
        <v>225</v>
      </c>
      <c r="BB111" s="30">
        <f t="shared" si="85"/>
        <v>364</v>
      </c>
      <c r="BC111" s="30">
        <f t="shared" si="85"/>
        <v>550</v>
      </c>
      <c r="BD111" s="30">
        <f t="shared" si="85"/>
        <v>195.06</v>
      </c>
      <c r="BE111" s="30">
        <f t="shared" si="85"/>
        <v>330</v>
      </c>
      <c r="BF111" s="30">
        <f t="shared" si="85"/>
        <v>0</v>
      </c>
      <c r="BG111" s="30">
        <f t="shared" si="85"/>
        <v>29</v>
      </c>
      <c r="BH111" s="30">
        <f t="shared" si="85"/>
        <v>39</v>
      </c>
      <c r="BI111" s="30">
        <f t="shared" si="85"/>
        <v>49</v>
      </c>
      <c r="BJ111" s="30">
        <f t="shared" si="85"/>
        <v>19</v>
      </c>
      <c r="BK111" s="30">
        <f t="shared" si="85"/>
        <v>57.3</v>
      </c>
      <c r="BL111" s="30">
        <f t="shared" si="85"/>
        <v>276.20999999999998</v>
      </c>
      <c r="BM111" s="30">
        <f t="shared" si="85"/>
        <v>154.44</v>
      </c>
      <c r="BN111" s="30">
        <f t="shared" si="85"/>
        <v>14.89</v>
      </c>
      <c r="BO111" s="30">
        <f t="shared" ref="BO111" si="86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6.6000000000000003E-2</v>
      </c>
      <c r="F112" s="33">
        <f t="shared" si="87"/>
        <v>9.7360000000000002E-2</v>
      </c>
      <c r="G112" s="33">
        <f t="shared" si="87"/>
        <v>0.59994000000000003</v>
      </c>
      <c r="H112" s="33">
        <f t="shared" si="87"/>
        <v>0.92589999999999995</v>
      </c>
      <c r="I112" s="33">
        <f t="shared" si="87"/>
        <v>0.59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0.35499999999999998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0.23158000000000001</v>
      </c>
      <c r="Q112" s="33">
        <f t="shared" si="87"/>
        <v>0.21665999999999999</v>
      </c>
      <c r="R112" s="33">
        <f t="shared" si="87"/>
        <v>0</v>
      </c>
      <c r="S112" s="33">
        <f>S111/1000</f>
        <v>0.13</v>
      </c>
      <c r="T112" s="33">
        <f>T111/1000</f>
        <v>0.14599999999999999</v>
      </c>
      <c r="U112" s="33">
        <f>U111/1000</f>
        <v>0.87</v>
      </c>
      <c r="V112" s="33">
        <f>V111/1000</f>
        <v>0.12157</v>
      </c>
      <c r="W112" s="33">
        <f>W111/1000</f>
        <v>0</v>
      </c>
      <c r="X112" s="33">
        <f t="shared" si="87"/>
        <v>5.3E-3</v>
      </c>
      <c r="Y112" s="33">
        <f t="shared" si="87"/>
        <v>0</v>
      </c>
      <c r="Z112" s="33">
        <f t="shared" si="87"/>
        <v>0.23976</v>
      </c>
      <c r="AA112" s="33">
        <f t="shared" si="87"/>
        <v>0.32492000000000004</v>
      </c>
      <c r="AB112" s="33">
        <f t="shared" si="87"/>
        <v>0.27353</v>
      </c>
      <c r="AC112" s="33">
        <f t="shared" si="87"/>
        <v>0.28849999999999998</v>
      </c>
      <c r="AD112" s="33">
        <f t="shared" si="87"/>
        <v>9.5219999999999999E-2</v>
      </c>
      <c r="AE112" s="33">
        <f t="shared" si="87"/>
        <v>0.3</v>
      </c>
      <c r="AF112" s="33">
        <f t="shared" si="87"/>
        <v>0.14899999999999999</v>
      </c>
      <c r="AG112" s="33">
        <f t="shared" si="87"/>
        <v>0.21024999999999999</v>
      </c>
      <c r="AH112" s="33">
        <f t="shared" si="87"/>
        <v>5.5E-2</v>
      </c>
      <c r="AI112" s="33">
        <f t="shared" si="87"/>
        <v>6.5750000000000003E-2</v>
      </c>
      <c r="AJ112" s="33">
        <f t="shared" si="87"/>
        <v>4.3560000000000001E-2</v>
      </c>
      <c r="AK112" s="33">
        <f t="shared" si="87"/>
        <v>0.19</v>
      </c>
      <c r="AL112" s="33">
        <f t="shared" si="87"/>
        <v>0.16500000000000001</v>
      </c>
      <c r="AM112" s="33">
        <f t="shared" si="87"/>
        <v>0</v>
      </c>
      <c r="AN112" s="33">
        <f t="shared" si="87"/>
        <v>0.25</v>
      </c>
      <c r="AO112" s="33">
        <f t="shared" si="87"/>
        <v>0</v>
      </c>
      <c r="AP112" s="33">
        <f t="shared" si="87"/>
        <v>0.19</v>
      </c>
      <c r="AQ112" s="33">
        <f t="shared" si="87"/>
        <v>8.6379999999999998E-2</v>
      </c>
      <c r="AR112" s="33">
        <f t="shared" si="87"/>
        <v>7.0000000000000007E-2</v>
      </c>
      <c r="AS112" s="33">
        <f t="shared" si="87"/>
        <v>0.15</v>
      </c>
      <c r="AT112" s="33">
        <f t="shared" si="87"/>
        <v>7.0739999999999997E-2</v>
      </c>
      <c r="AU112" s="33">
        <f t="shared" si="87"/>
        <v>6.429E-2</v>
      </c>
      <c r="AV112" s="33">
        <f t="shared" si="87"/>
        <v>6.25E-2</v>
      </c>
      <c r="AW112" s="33">
        <f t="shared" si="87"/>
        <v>0.11428000000000001</v>
      </c>
      <c r="AX112" s="33">
        <f t="shared" si="87"/>
        <v>8.4440000000000001E-2</v>
      </c>
      <c r="AY112" s="33">
        <f t="shared" si="87"/>
        <v>7.4999999999999997E-2</v>
      </c>
      <c r="AZ112" s="33">
        <f t="shared" si="87"/>
        <v>0.11</v>
      </c>
      <c r="BA112" s="33">
        <f t="shared" si="87"/>
        <v>0.22500000000000001</v>
      </c>
      <c r="BB112" s="33">
        <f t="shared" si="87"/>
        <v>0.36399999999999999</v>
      </c>
      <c r="BC112" s="33">
        <f t="shared" si="87"/>
        <v>0.55000000000000004</v>
      </c>
      <c r="BD112" s="33">
        <f t="shared" si="87"/>
        <v>0.19506000000000001</v>
      </c>
      <c r="BE112" s="33">
        <f t="shared" si="87"/>
        <v>0.33</v>
      </c>
      <c r="BF112" s="33">
        <f t="shared" si="87"/>
        <v>0</v>
      </c>
      <c r="BG112" s="33">
        <f t="shared" si="87"/>
        <v>2.9000000000000001E-2</v>
      </c>
      <c r="BH112" s="33">
        <f t="shared" si="87"/>
        <v>3.9E-2</v>
      </c>
      <c r="BI112" s="33">
        <f t="shared" si="87"/>
        <v>4.9000000000000002E-2</v>
      </c>
      <c r="BJ112" s="33">
        <f t="shared" si="87"/>
        <v>1.9E-2</v>
      </c>
      <c r="BK112" s="33">
        <f t="shared" si="87"/>
        <v>5.7299999999999997E-2</v>
      </c>
      <c r="BL112" s="33">
        <f t="shared" si="87"/>
        <v>0.27620999999999996</v>
      </c>
      <c r="BM112" s="33">
        <f t="shared" si="87"/>
        <v>0.15443999999999999</v>
      </c>
      <c r="BN112" s="33">
        <f t="shared" si="87"/>
        <v>1.489E-2</v>
      </c>
      <c r="BO112" s="33">
        <f t="shared" ref="BO112" si="88">BO111/1000</f>
        <v>6.0000000000000001E-3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0.77888000000000002</v>
      </c>
      <c r="G113" s="36">
        <f t="shared" si="89"/>
        <v>0.23997600000000002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0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0.745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3.915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10.296416000000001</v>
      </c>
      <c r="BQ113" s="38">
        <f>BP113/$C$7</f>
        <v>10.296416000000001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0.77888000000000002</v>
      </c>
      <c r="G114" s="36">
        <f t="shared" si="91"/>
        <v>0.23997600000000002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0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0.745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3.915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10.296416000000001</v>
      </c>
      <c r="BQ114" s="38">
        <f>BP114/$C$7</f>
        <v>10.296416000000001</v>
      </c>
    </row>
  </sheetData>
  <mergeCells count="358"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C4:E4"/>
    <mergeCell ref="A5:A6"/>
    <mergeCell ref="C5:C6"/>
    <mergeCell ref="D5:D6"/>
    <mergeCell ref="E5:E6"/>
    <mergeCell ref="F5:F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44874</v>
      </c>
      <c r="N4" s="4"/>
      <c r="O4" s="4"/>
    </row>
    <row r="5" spans="1:69" s="6" customFormat="1" ht="15" customHeight="1" x14ac:dyDescent="0.25">
      <c r="A5" s="89"/>
      <c r="B5" s="5" t="s">
        <v>3</v>
      </c>
      <c r="C5" s="91" t="s">
        <v>4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78" t="s">
        <v>66</v>
      </c>
      <c r="BP5" s="94" t="s">
        <v>5</v>
      </c>
      <c r="BQ5" s="94" t="s">
        <v>6</v>
      </c>
    </row>
    <row r="6" spans="1:69" s="6" customFormat="1" ht="51" customHeight="1" x14ac:dyDescent="0.25">
      <c r="A6" s="90"/>
      <c r="B6" s="7" t="s">
        <v>7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79"/>
      <c r="BP6" s="94"/>
      <c r="BQ6" s="94"/>
    </row>
    <row r="7" spans="1:69" s="11" customFormat="1" x14ac:dyDescent="0.25">
      <c r="A7" s="81" t="s">
        <v>8</v>
      </c>
      <c r="B7" s="8" t="s">
        <v>9</v>
      </c>
      <c r="C7" s="82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1"/>
      <c r="B8" s="12" t="s">
        <v>10</v>
      </c>
      <c r="C8" s="83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8" t="s">
        <v>17</v>
      </c>
      <c r="C16" s="83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8" t="s">
        <v>18</v>
      </c>
      <c r="C17" s="83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81" t="s">
        <v>20</v>
      </c>
      <c r="B19" s="13" t="s">
        <v>21</v>
      </c>
      <c r="C19" s="82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hidden="1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hidden="1" customHeight="1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102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/>
      <c r="W25" s="15">
        <v>3.5000000000000003E-2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22">
        <f t="shared" si="0"/>
        <v>3.5000000000000003E-2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0</v>
      </c>
      <c r="W30" s="23">
        <f t="shared" si="2"/>
        <v>3.5000000000000003E-2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0</v>
      </c>
      <c r="W31" s="24">
        <f>W30+'05.01.2021 1,5-2 года (день 7)'!W30</f>
        <v>6.5000000000000002E-2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97</v>
      </c>
    </row>
    <row r="34" spans="1:69" x14ac:dyDescent="0.25">
      <c r="F34" t="s">
        <v>98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6.6000000000000003E-2</v>
      </c>
      <c r="F44" s="33">
        <f>F43/1000</f>
        <v>9.7360000000000002E-2</v>
      </c>
      <c r="G44" s="33">
        <f>G43/1000</f>
        <v>0.59994000000000003</v>
      </c>
      <c r="H44" s="33">
        <f>H43/1000</f>
        <v>0.92589999999999995</v>
      </c>
      <c r="I44" s="33">
        <f t="shared" ref="I44:BN44" si="4">I43/1000</f>
        <v>0.59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0.35499999999999998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0.23158000000000001</v>
      </c>
      <c r="Q44" s="33">
        <f t="shared" si="4"/>
        <v>0.21665999999999999</v>
      </c>
      <c r="R44" s="33">
        <f t="shared" si="4"/>
        <v>0</v>
      </c>
      <c r="S44" s="33">
        <f t="shared" si="4"/>
        <v>0.13</v>
      </c>
      <c r="T44" s="33">
        <f t="shared" si="4"/>
        <v>0.14599999999999999</v>
      </c>
      <c r="U44" s="33">
        <f t="shared" si="4"/>
        <v>0.87</v>
      </c>
      <c r="V44" s="33">
        <f t="shared" si="4"/>
        <v>0.12157</v>
      </c>
      <c r="W44" s="33">
        <f>W43/1000</f>
        <v>0</v>
      </c>
      <c r="X44" s="33">
        <f t="shared" si="4"/>
        <v>5.3E-3</v>
      </c>
      <c r="Y44" s="33">
        <f t="shared" si="4"/>
        <v>0</v>
      </c>
      <c r="Z44" s="33">
        <f t="shared" si="4"/>
        <v>0.23976</v>
      </c>
      <c r="AA44" s="33">
        <f t="shared" si="4"/>
        <v>0.32492000000000004</v>
      </c>
      <c r="AB44" s="33">
        <f t="shared" si="4"/>
        <v>0.27353</v>
      </c>
      <c r="AC44" s="33">
        <f t="shared" si="4"/>
        <v>0.28849999999999998</v>
      </c>
      <c r="AD44" s="33">
        <f t="shared" si="4"/>
        <v>9.5219999999999999E-2</v>
      </c>
      <c r="AE44" s="33">
        <f t="shared" si="4"/>
        <v>0.3</v>
      </c>
      <c r="AF44" s="33">
        <f t="shared" si="4"/>
        <v>0.14899999999999999</v>
      </c>
      <c r="AG44" s="33">
        <f t="shared" si="4"/>
        <v>0.21024999999999999</v>
      </c>
      <c r="AH44" s="33">
        <f t="shared" si="4"/>
        <v>5.5E-2</v>
      </c>
      <c r="AI44" s="33">
        <f t="shared" si="4"/>
        <v>6.5750000000000003E-2</v>
      </c>
      <c r="AJ44" s="33">
        <f t="shared" si="4"/>
        <v>4.3560000000000001E-2</v>
      </c>
      <c r="AK44" s="33">
        <f t="shared" si="4"/>
        <v>0.19</v>
      </c>
      <c r="AL44" s="33">
        <f t="shared" si="4"/>
        <v>0.16500000000000001</v>
      </c>
      <c r="AM44" s="33">
        <f t="shared" si="4"/>
        <v>0</v>
      </c>
      <c r="AN44" s="33">
        <f t="shared" si="4"/>
        <v>0.25</v>
      </c>
      <c r="AO44" s="33">
        <f t="shared" si="4"/>
        <v>0</v>
      </c>
      <c r="AP44" s="33">
        <f t="shared" si="4"/>
        <v>0.19</v>
      </c>
      <c r="AQ44" s="33">
        <f t="shared" si="4"/>
        <v>8.6379999999999998E-2</v>
      </c>
      <c r="AR44" s="33">
        <f t="shared" si="4"/>
        <v>7.0000000000000007E-2</v>
      </c>
      <c r="AS44" s="33">
        <f t="shared" si="4"/>
        <v>0.15</v>
      </c>
      <c r="AT44" s="33">
        <f t="shared" si="4"/>
        <v>7.0739999999999997E-2</v>
      </c>
      <c r="AU44" s="33">
        <f t="shared" si="4"/>
        <v>6.429E-2</v>
      </c>
      <c r="AV44" s="33">
        <f t="shared" si="4"/>
        <v>6.25E-2</v>
      </c>
      <c r="AW44" s="33">
        <f t="shared" si="4"/>
        <v>0.11428000000000001</v>
      </c>
      <c r="AX44" s="33">
        <f t="shared" si="4"/>
        <v>8.4440000000000001E-2</v>
      </c>
      <c r="AY44" s="33">
        <f t="shared" si="4"/>
        <v>7.4999999999999997E-2</v>
      </c>
      <c r="AZ44" s="33">
        <f t="shared" si="4"/>
        <v>0.11</v>
      </c>
      <c r="BA44" s="33">
        <f t="shared" si="4"/>
        <v>0.22500000000000001</v>
      </c>
      <c r="BB44" s="33">
        <f t="shared" si="4"/>
        <v>0.36399999999999999</v>
      </c>
      <c r="BC44" s="33">
        <f t="shared" si="4"/>
        <v>0.55000000000000004</v>
      </c>
      <c r="BD44" s="33">
        <f t="shared" si="4"/>
        <v>0.19506000000000001</v>
      </c>
      <c r="BE44" s="33">
        <f t="shared" si="4"/>
        <v>0.33</v>
      </c>
      <c r="BF44" s="33">
        <f t="shared" si="4"/>
        <v>0</v>
      </c>
      <c r="BG44" s="33">
        <f t="shared" si="4"/>
        <v>2.9000000000000001E-2</v>
      </c>
      <c r="BH44" s="33">
        <f t="shared" si="4"/>
        <v>3.9E-2</v>
      </c>
      <c r="BI44" s="33">
        <f t="shared" si="4"/>
        <v>4.9000000000000002E-2</v>
      </c>
      <c r="BJ44" s="33">
        <f t="shared" si="4"/>
        <v>1.9E-2</v>
      </c>
      <c r="BK44" s="33">
        <f t="shared" si="4"/>
        <v>5.7299999999999997E-2</v>
      </c>
      <c r="BL44" s="33">
        <f t="shared" si="4"/>
        <v>0.27620999999999996</v>
      </c>
      <c r="BM44" s="33">
        <f t="shared" si="4"/>
        <v>0.15443999999999999</v>
      </c>
      <c r="BN44" s="33">
        <f t="shared" si="4"/>
        <v>1.489E-2</v>
      </c>
      <c r="BO44" s="33">
        <f t="shared" ref="BO44" si="5">BO43/1000</f>
        <v>6.0000000000000001E-3</v>
      </c>
    </row>
    <row r="45" spans="1:69" ht="17.25" x14ac:dyDescent="0.3">
      <c r="A45" s="34"/>
      <c r="B45" s="35" t="s">
        <v>32</v>
      </c>
      <c r="C45" s="85"/>
      <c r="D45" s="36">
        <f>D30*D43</f>
        <v>5.3815999999999997</v>
      </c>
      <c r="E45" s="36">
        <f>E30*E43</f>
        <v>3.3000000000000003</v>
      </c>
      <c r="F45" s="36">
        <f>F30*F43</f>
        <v>4.8680000000000003</v>
      </c>
      <c r="G45" s="36">
        <f>G30*G43</f>
        <v>0.29997000000000001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1.7332799999999999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>W30*W43</f>
        <v>0</v>
      </c>
      <c r="X45" s="36">
        <f t="shared" si="6"/>
        <v>3.4449999999999998</v>
      </c>
      <c r="Y45" s="36">
        <f t="shared" si="6"/>
        <v>0</v>
      </c>
      <c r="Z45" s="36">
        <f t="shared" si="6"/>
        <v>0</v>
      </c>
      <c r="AA45" s="36">
        <f t="shared" si="6"/>
        <v>3.2492000000000001</v>
      </c>
      <c r="AB45" s="36">
        <f t="shared" si="6"/>
        <v>0</v>
      </c>
      <c r="AC45" s="36">
        <f t="shared" si="6"/>
        <v>3.4620000000000002</v>
      </c>
      <c r="AD45" s="36">
        <f t="shared" si="6"/>
        <v>0</v>
      </c>
      <c r="AE45" s="36">
        <f t="shared" si="6"/>
        <v>0</v>
      </c>
      <c r="AF45" s="36">
        <f t="shared" si="6"/>
        <v>0.745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1.7859600000000002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3.8000000000000003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0.46199999999999997</v>
      </c>
      <c r="BA45" s="36">
        <f t="shared" si="6"/>
        <v>6.75</v>
      </c>
      <c r="BB45" s="36">
        <f t="shared" si="6"/>
        <v>8.0079999999999991</v>
      </c>
      <c r="BC45" s="36">
        <f t="shared" si="6"/>
        <v>9.3500000000000014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9.8600000000000012</v>
      </c>
      <c r="BH45" s="36">
        <f t="shared" si="6"/>
        <v>0.58499999999999996</v>
      </c>
      <c r="BI45" s="36">
        <f t="shared" si="6"/>
        <v>0.73499999999999999</v>
      </c>
      <c r="BJ45" s="36">
        <f t="shared" si="6"/>
        <v>0.85499999999999998</v>
      </c>
      <c r="BK45" s="36">
        <f t="shared" si="6"/>
        <v>0</v>
      </c>
      <c r="BL45" s="36">
        <f t="shared" si="6"/>
        <v>0</v>
      </c>
      <c r="BM45" s="36">
        <f t="shared" si="6"/>
        <v>0.46332000000000001</v>
      </c>
      <c r="BN45" s="36">
        <f t="shared" si="6"/>
        <v>7.4450000000000016E-2</v>
      </c>
      <c r="BO45" s="36">
        <f t="shared" ref="BO45" si="7">BO30*BO43</f>
        <v>0.30000000000000004</v>
      </c>
      <c r="BP45" s="37">
        <f>SUM(D45:BN45)</f>
        <v>103.92377300000001</v>
      </c>
      <c r="BQ45" s="38">
        <f>BP45/$C$7</f>
        <v>103.92377300000001</v>
      </c>
    </row>
    <row r="46" spans="1:69" ht="17.25" x14ac:dyDescent="0.3">
      <c r="A46" s="34"/>
      <c r="B46" s="35" t="s">
        <v>33</v>
      </c>
      <c r="C46" s="85"/>
      <c r="D46" s="36">
        <f>D30*D43</f>
        <v>5.3815999999999997</v>
      </c>
      <c r="E46" s="36">
        <f>E30*E43</f>
        <v>3.3000000000000003</v>
      </c>
      <c r="F46" s="36">
        <f>F30*F43</f>
        <v>4.8680000000000003</v>
      </c>
      <c r="G46" s="36">
        <f>G30*G43</f>
        <v>0.29997000000000001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1.7332799999999999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>W30*W43</f>
        <v>0</v>
      </c>
      <c r="X46" s="36">
        <f t="shared" si="8"/>
        <v>3.4449999999999998</v>
      </c>
      <c r="Y46" s="36">
        <f t="shared" si="8"/>
        <v>0</v>
      </c>
      <c r="Z46" s="36">
        <f t="shared" si="8"/>
        <v>0</v>
      </c>
      <c r="AA46" s="36">
        <f t="shared" si="8"/>
        <v>3.2492000000000001</v>
      </c>
      <c r="AB46" s="36">
        <f t="shared" si="8"/>
        <v>0</v>
      </c>
      <c r="AC46" s="36">
        <f t="shared" si="8"/>
        <v>3.4620000000000002</v>
      </c>
      <c r="AD46" s="36">
        <f t="shared" si="8"/>
        <v>0</v>
      </c>
      <c r="AE46" s="36">
        <f t="shared" si="8"/>
        <v>0</v>
      </c>
      <c r="AF46" s="36">
        <f t="shared" si="8"/>
        <v>0.745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1.7859600000000002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3.8000000000000003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0.46199999999999997</v>
      </c>
      <c r="BA46" s="36">
        <f t="shared" si="8"/>
        <v>6.75</v>
      </c>
      <c r="BB46" s="36">
        <f t="shared" si="8"/>
        <v>8.0079999999999991</v>
      </c>
      <c r="BC46" s="36">
        <f t="shared" si="8"/>
        <v>9.3500000000000014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9.8600000000000012</v>
      </c>
      <c r="BH46" s="36">
        <f t="shared" si="8"/>
        <v>0.58499999999999996</v>
      </c>
      <c r="BI46" s="36">
        <f t="shared" si="8"/>
        <v>0.73499999999999999</v>
      </c>
      <c r="BJ46" s="36">
        <f t="shared" si="8"/>
        <v>0.85499999999999998</v>
      </c>
      <c r="BK46" s="36">
        <f t="shared" si="8"/>
        <v>0</v>
      </c>
      <c r="BL46" s="36">
        <f t="shared" si="8"/>
        <v>0</v>
      </c>
      <c r="BM46" s="36">
        <f t="shared" si="8"/>
        <v>0.46332000000000001</v>
      </c>
      <c r="BN46" s="36">
        <f t="shared" si="8"/>
        <v>7.4450000000000016E-2</v>
      </c>
      <c r="BO46" s="36">
        <f t="shared" ref="BO46" si="9">BO30*BO43</f>
        <v>0.30000000000000004</v>
      </c>
      <c r="BP46" s="37">
        <f>SUM(D46:BN46)</f>
        <v>103.92377300000001</v>
      </c>
      <c r="BQ46" s="38">
        <f>BP46/$C$7</f>
        <v>103.92377300000001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3.3000000000000003</v>
      </c>
      <c r="F47" s="40">
        <f t="shared" si="10"/>
        <v>4.8680000000000003</v>
      </c>
      <c r="G47" s="40">
        <f t="shared" si="10"/>
        <v>0.29997000000000001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1.7332799999999999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0</v>
      </c>
      <c r="W47" s="40">
        <f t="shared" si="10"/>
        <v>0</v>
      </c>
      <c r="X47" s="40">
        <f t="shared" si="10"/>
        <v>174.9</v>
      </c>
      <c r="Y47" s="40">
        <f t="shared" si="10"/>
        <v>0</v>
      </c>
      <c r="Z47" s="40">
        <f t="shared" si="10"/>
        <v>0</v>
      </c>
      <c r="AA47" s="40">
        <f t="shared" si="10"/>
        <v>3.2492000000000001</v>
      </c>
      <c r="AB47" s="40">
        <f t="shared" si="10"/>
        <v>0</v>
      </c>
      <c r="AC47" s="40">
        <f t="shared" si="10"/>
        <v>3.4620000000000002</v>
      </c>
      <c r="AD47" s="40">
        <f t="shared" si="10"/>
        <v>0</v>
      </c>
      <c r="AE47" s="40">
        <f t="shared" si="10"/>
        <v>0</v>
      </c>
      <c r="AF47" s="40">
        <f t="shared" si="10"/>
        <v>0.745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1.7859600000000002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3.8000000000000003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0.46199999999999997</v>
      </c>
      <c r="BA47" s="40">
        <f t="shared" si="11"/>
        <v>6.75</v>
      </c>
      <c r="BB47" s="40">
        <f t="shared" si="11"/>
        <v>8.0079999999999991</v>
      </c>
      <c r="BC47" s="40">
        <f t="shared" si="11"/>
        <v>9.3500000000000014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9.8600000000000012</v>
      </c>
      <c r="BH47" s="40">
        <f t="shared" si="11"/>
        <v>0.58499999999999996</v>
      </c>
      <c r="BI47" s="40">
        <f t="shared" si="11"/>
        <v>0.73499999999999999</v>
      </c>
      <c r="BJ47" s="40">
        <f t="shared" si="11"/>
        <v>0.85499999999999998</v>
      </c>
      <c r="BK47" s="40">
        <f t="shared" si="11"/>
        <v>0</v>
      </c>
      <c r="BL47" s="40">
        <f t="shared" si="11"/>
        <v>0</v>
      </c>
      <c r="BM47" s="40">
        <f t="shared" si="11"/>
        <v>0.46331999999999995</v>
      </c>
      <c r="BN47" s="40">
        <f t="shared" si="11"/>
        <v>7.4450000000000016E-2</v>
      </c>
      <c r="BO47" s="40">
        <f t="shared" ref="BO47" si="12">BO64+BO82+BO98+BO114</f>
        <v>0.30000000000000004</v>
      </c>
      <c r="BP47" s="40">
        <f>SUM(D47:BN47)</f>
        <v>275.37877300000002</v>
      </c>
    </row>
    <row r="48" spans="1:69" x14ac:dyDescent="0.25">
      <c r="A48" s="39"/>
      <c r="B48" s="39" t="s">
        <v>35</v>
      </c>
      <c r="BP48" s="41">
        <f>BP47/56</f>
        <v>4.9174780892857148</v>
      </c>
      <c r="BQ48" s="41">
        <f>BQ63+BQ81+BQ97+BQ113</f>
        <v>275.37877300000002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>D5</f>
        <v>Хлеб пшеничный</v>
      </c>
      <c r="E51" s="80" t="str">
        <f t="shared" ref="E51:BN51" si="13">E5</f>
        <v>Хлеб ржано-пшеничный</v>
      </c>
      <c r="F51" s="80" t="str">
        <f t="shared" si="13"/>
        <v>Сахар</v>
      </c>
      <c r="G51" s="80" t="str">
        <f t="shared" si="13"/>
        <v>Чай</v>
      </c>
      <c r="H51" s="80" t="str">
        <f t="shared" si="13"/>
        <v>Какао</v>
      </c>
      <c r="I51" s="80" t="str">
        <f t="shared" si="13"/>
        <v>Кофейный напиток</v>
      </c>
      <c r="J51" s="80" t="str">
        <f t="shared" si="13"/>
        <v>Молоко 2,5%</v>
      </c>
      <c r="K51" s="80" t="str">
        <f t="shared" si="13"/>
        <v>Масло сливочное</v>
      </c>
      <c r="L51" s="80" t="str">
        <f t="shared" si="13"/>
        <v>Сметана 15%</v>
      </c>
      <c r="M51" s="80" t="str">
        <f t="shared" si="13"/>
        <v>Молоко сухое</v>
      </c>
      <c r="N51" s="80" t="str">
        <f t="shared" si="13"/>
        <v>Снежок 2,5 %</v>
      </c>
      <c r="O51" s="80" t="str">
        <f t="shared" si="13"/>
        <v>Творог 5%</v>
      </c>
      <c r="P51" s="80" t="str">
        <f t="shared" si="13"/>
        <v>Молоко сгущенное</v>
      </c>
      <c r="Q51" s="80" t="str">
        <f t="shared" si="13"/>
        <v xml:space="preserve">Джем Сава </v>
      </c>
      <c r="R51" s="80" t="str">
        <f t="shared" si="13"/>
        <v>Сыр</v>
      </c>
      <c r="S51" s="80" t="str">
        <f t="shared" si="13"/>
        <v>Зеленый горошек</v>
      </c>
      <c r="T51" s="80" t="str">
        <f t="shared" si="13"/>
        <v>Кукуруза консервирован.</v>
      </c>
      <c r="U51" s="80" t="str">
        <f t="shared" si="13"/>
        <v>Консервы рыбные</v>
      </c>
      <c r="V51" s="80" t="str">
        <f t="shared" si="13"/>
        <v>Огурцы консервирован.</v>
      </c>
      <c r="W51" s="43"/>
      <c r="X51" s="80" t="str">
        <f t="shared" si="13"/>
        <v>Яйцо</v>
      </c>
      <c r="Y51" s="80" t="str">
        <f t="shared" si="13"/>
        <v>Икра кабачковая</v>
      </c>
      <c r="Z51" s="80" t="str">
        <f t="shared" si="13"/>
        <v>Изюм</v>
      </c>
      <c r="AA51" s="80" t="str">
        <f t="shared" si="13"/>
        <v>Курага</v>
      </c>
      <c r="AB51" s="80" t="str">
        <f t="shared" si="13"/>
        <v>Чернослив</v>
      </c>
      <c r="AC51" s="80" t="str">
        <f t="shared" si="13"/>
        <v>Шиповник</v>
      </c>
      <c r="AD51" s="80" t="str">
        <f t="shared" si="13"/>
        <v>Сухофрукты</v>
      </c>
      <c r="AE51" s="80" t="str">
        <f t="shared" si="13"/>
        <v>Ягода свежемороженная</v>
      </c>
      <c r="AF51" s="80" t="str">
        <f t="shared" si="13"/>
        <v>Лимон</v>
      </c>
      <c r="AG51" s="80" t="str">
        <f t="shared" si="13"/>
        <v>Кисель</v>
      </c>
      <c r="AH51" s="80" t="str">
        <f t="shared" si="13"/>
        <v xml:space="preserve">Сок </v>
      </c>
      <c r="AI51" s="80" t="str">
        <f t="shared" si="13"/>
        <v>Макаронные изделия</v>
      </c>
      <c r="AJ51" s="80" t="str">
        <f t="shared" si="13"/>
        <v>Мука</v>
      </c>
      <c r="AK51" s="80" t="str">
        <f t="shared" si="13"/>
        <v>Дрожжи</v>
      </c>
      <c r="AL51" s="80" t="str">
        <f t="shared" si="13"/>
        <v>Печенье</v>
      </c>
      <c r="AM51" s="80" t="str">
        <f t="shared" si="13"/>
        <v>Пряники</v>
      </c>
      <c r="AN51" s="80" t="str">
        <f t="shared" si="13"/>
        <v>Вафли</v>
      </c>
      <c r="AO51" s="80" t="str">
        <f t="shared" si="13"/>
        <v>Конфеты</v>
      </c>
      <c r="AP51" s="80" t="str">
        <f t="shared" si="13"/>
        <v>Повидло Сава</v>
      </c>
      <c r="AQ51" s="80" t="str">
        <f t="shared" si="13"/>
        <v>Крупа геркулес</v>
      </c>
      <c r="AR51" s="80" t="str">
        <f t="shared" si="13"/>
        <v>Крупа горох</v>
      </c>
      <c r="AS51" s="80" t="str">
        <f t="shared" si="13"/>
        <v>Крупа гречневая</v>
      </c>
      <c r="AT51" s="80" t="str">
        <f t="shared" si="13"/>
        <v>Крупа кукурузная</v>
      </c>
      <c r="AU51" s="80" t="str">
        <f t="shared" si="13"/>
        <v>Крупа манная</v>
      </c>
      <c r="AV51" s="80" t="str">
        <f t="shared" si="13"/>
        <v>Крупа перловая</v>
      </c>
      <c r="AW51" s="80" t="str">
        <f t="shared" si="13"/>
        <v>Крупа пшеничная</v>
      </c>
      <c r="AX51" s="80" t="str">
        <f t="shared" si="13"/>
        <v>Крупа пшено</v>
      </c>
      <c r="AY51" s="80" t="str">
        <f t="shared" si="13"/>
        <v>Крупа ячневая</v>
      </c>
      <c r="AZ51" s="80" t="str">
        <f t="shared" si="13"/>
        <v>Рис</v>
      </c>
      <c r="BA51" s="80" t="str">
        <f t="shared" si="13"/>
        <v>Цыпленок бройлер</v>
      </c>
      <c r="BB51" s="80" t="str">
        <f t="shared" si="13"/>
        <v>Филе куриное</v>
      </c>
      <c r="BC51" s="80" t="str">
        <f t="shared" si="13"/>
        <v>Фарш говяжий</v>
      </c>
      <c r="BD51" s="80" t="str">
        <f t="shared" si="13"/>
        <v>Печень куриная</v>
      </c>
      <c r="BE51" s="80" t="str">
        <f t="shared" si="13"/>
        <v>Филе минтая</v>
      </c>
      <c r="BF51" s="80" t="str">
        <f t="shared" si="13"/>
        <v>Филе сельди слабосол.</v>
      </c>
      <c r="BG51" s="80" t="str">
        <f t="shared" si="13"/>
        <v>Картофель</v>
      </c>
      <c r="BH51" s="80" t="str">
        <f t="shared" si="13"/>
        <v>Морковь</v>
      </c>
      <c r="BI51" s="80" t="str">
        <f t="shared" si="13"/>
        <v>Лук</v>
      </c>
      <c r="BJ51" s="80" t="str">
        <f t="shared" si="13"/>
        <v>Капуста</v>
      </c>
      <c r="BK51" s="80" t="str">
        <f t="shared" si="13"/>
        <v>Свекла</v>
      </c>
      <c r="BL51" s="80" t="str">
        <f t="shared" si="13"/>
        <v>Томатная паста</v>
      </c>
      <c r="BM51" s="80" t="str">
        <f t="shared" si="13"/>
        <v>Масло растительное</v>
      </c>
      <c r="BN51" s="80" t="str">
        <f t="shared" si="13"/>
        <v>Соль</v>
      </c>
      <c r="BO51" s="80" t="str">
        <f t="shared" ref="BO51" si="14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tr">
        <f>B7</f>
        <v>Каша пшеничная молочная</v>
      </c>
      <c r="C53" s="82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81"/>
      <c r="B54" s="13" t="str">
        <f>B8</f>
        <v>Бутерброд с джемом</v>
      </c>
      <c r="C54" s="83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81"/>
      <c r="B55" s="13" t="str">
        <f>B9</f>
        <v>Какао с молоком</v>
      </c>
      <c r="C55" s="83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81"/>
      <c r="B56" s="13">
        <f>B10</f>
        <v>0</v>
      </c>
      <c r="C56" s="83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81"/>
      <c r="B57" s="13">
        <f>B11</f>
        <v>0</v>
      </c>
      <c r="C57" s="84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 t="shared" si="24"/>
        <v>130</v>
      </c>
      <c r="T61" s="30">
        <f t="shared" si="24"/>
        <v>146</v>
      </c>
      <c r="U61" s="30">
        <f t="shared" si="24"/>
        <v>870</v>
      </c>
      <c r="V61" s="30">
        <f t="shared" si="24"/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6.6000000000000003E-2</v>
      </c>
      <c r="F62" s="33">
        <f>F61/1000</f>
        <v>9.7360000000000002E-2</v>
      </c>
      <c r="G62" s="33">
        <f>G61/1000</f>
        <v>0.59994000000000003</v>
      </c>
      <c r="H62" s="33">
        <f>H61/1000</f>
        <v>0.92589999999999995</v>
      </c>
      <c r="I62" s="33">
        <f t="shared" ref="I62:BN62" si="26">I61/1000</f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 t="shared" si="26"/>
        <v>0.13</v>
      </c>
      <c r="T62" s="33">
        <f t="shared" si="26"/>
        <v>0.14599999999999999</v>
      </c>
      <c r="U62" s="33">
        <f t="shared" si="26"/>
        <v>0.87</v>
      </c>
      <c r="V62" s="33">
        <f t="shared" si="26"/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5"/>
      <c r="D63" s="36">
        <f>D59*D61</f>
        <v>2.0181</v>
      </c>
      <c r="E63" s="36">
        <f>E59*E61</f>
        <v>0</v>
      </c>
      <c r="F63" s="36">
        <f>F59*F61</f>
        <v>1.36304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1.7332799999999999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24.648045000000003</v>
      </c>
      <c r="BQ63" s="38">
        <f>BP63/$C$7</f>
        <v>24.648045000000003</v>
      </c>
    </row>
    <row r="64" spans="1:69" ht="17.25" x14ac:dyDescent="0.3">
      <c r="A64" s="34"/>
      <c r="B64" s="35" t="s">
        <v>33</v>
      </c>
      <c r="C64" s="85"/>
      <c r="D64" s="36">
        <f>D59*D61</f>
        <v>2.0181</v>
      </c>
      <c r="E64" s="36">
        <f>E59*E61</f>
        <v>0</v>
      </c>
      <c r="F64" s="36">
        <f>F59*F61</f>
        <v>1.36304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1.7332799999999999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24.648045000000003</v>
      </c>
      <c r="BQ64" s="38">
        <f>BP64/$C$7</f>
        <v>24.648045000000003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>D51</f>
        <v>Хлеб пшеничный</v>
      </c>
      <c r="E67" s="80" t="str">
        <f t="shared" ref="E67:BN67" si="32">E51</f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95" t="s">
        <v>5</v>
      </c>
      <c r="BQ67" s="95" t="s">
        <v>6</v>
      </c>
    </row>
    <row r="68" spans="1:69" ht="51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95"/>
      <c r="BQ68" s="95"/>
    </row>
    <row r="69" spans="1:69" x14ac:dyDescent="0.25">
      <c r="A69" s="81"/>
      <c r="B69" s="13" t="str">
        <f t="shared" ref="B69:B75" si="34">B12</f>
        <v>Суп "Волна"</v>
      </c>
      <c r="C69" s="83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81"/>
      <c r="B70" s="13" t="str">
        <f t="shared" si="34"/>
        <v>Голубцы ленивые</v>
      </c>
      <c r="C70" s="83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81"/>
      <c r="B71" s="13" t="str">
        <f t="shared" si="34"/>
        <v>Соус сметанный</v>
      </c>
      <c r="C71" s="83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81"/>
      <c r="B72" s="13" t="str">
        <f t="shared" si="34"/>
        <v>Макароны отварные</v>
      </c>
      <c r="C72" s="83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81"/>
      <c r="B73" s="13" t="str">
        <f t="shared" si="34"/>
        <v>Хлеб пшеничный</v>
      </c>
      <c r="C73" s="83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81"/>
      <c r="B74" s="13" t="str">
        <f t="shared" si="34"/>
        <v>Хлеб ржано-пшеничный</v>
      </c>
      <c r="C74" s="83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81"/>
      <c r="B75" s="13" t="str">
        <f t="shared" si="34"/>
        <v>Компот из кураги</v>
      </c>
      <c r="C75" s="84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66</v>
      </c>
      <c r="F79" s="30">
        <f t="shared" si="51"/>
        <v>97.36</v>
      </c>
      <c r="G79" s="30">
        <f t="shared" si="51"/>
        <v>599.94000000000005</v>
      </c>
      <c r="H79" s="30">
        <f t="shared" si="51"/>
        <v>925.9</v>
      </c>
      <c r="I79" s="30">
        <f t="shared" si="51"/>
        <v>590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355</v>
      </c>
      <c r="N79" s="30">
        <f t="shared" si="51"/>
        <v>99.49</v>
      </c>
      <c r="O79" s="30">
        <f t="shared" si="51"/>
        <v>320.32</v>
      </c>
      <c r="P79" s="30">
        <f t="shared" si="51"/>
        <v>231.58</v>
      </c>
      <c r="Q79" s="30">
        <f t="shared" si="51"/>
        <v>216.66</v>
      </c>
      <c r="R79" s="30">
        <f t="shared" si="51"/>
        <v>0</v>
      </c>
      <c r="S79" s="30">
        <f t="shared" si="51"/>
        <v>130</v>
      </c>
      <c r="T79" s="30">
        <f t="shared" si="51"/>
        <v>146</v>
      </c>
      <c r="U79" s="30">
        <f t="shared" si="51"/>
        <v>870</v>
      </c>
      <c r="V79" s="30">
        <f t="shared" si="51"/>
        <v>121.57</v>
      </c>
      <c r="W79" s="30">
        <f>W61</f>
        <v>0</v>
      </c>
      <c r="X79" s="30">
        <f t="shared" si="51"/>
        <v>5.3</v>
      </c>
      <c r="Y79" s="30">
        <f t="shared" si="51"/>
        <v>0</v>
      </c>
      <c r="Z79" s="30">
        <f t="shared" si="51"/>
        <v>239.76</v>
      </c>
      <c r="AA79" s="30">
        <f t="shared" si="51"/>
        <v>324.92</v>
      </c>
      <c r="AB79" s="30">
        <f t="shared" si="51"/>
        <v>273.52999999999997</v>
      </c>
      <c r="AC79" s="30">
        <f t="shared" si="51"/>
        <v>288.5</v>
      </c>
      <c r="AD79" s="30">
        <f t="shared" si="51"/>
        <v>95.22</v>
      </c>
      <c r="AE79" s="30">
        <f t="shared" si="51"/>
        <v>300</v>
      </c>
      <c r="AF79" s="30">
        <f t="shared" si="51"/>
        <v>149</v>
      </c>
      <c r="AG79" s="30">
        <f t="shared" si="51"/>
        <v>210.25</v>
      </c>
      <c r="AH79" s="30">
        <f t="shared" si="51"/>
        <v>55</v>
      </c>
      <c r="AI79" s="30">
        <f t="shared" si="51"/>
        <v>65.75</v>
      </c>
      <c r="AJ79" s="30">
        <f t="shared" si="51"/>
        <v>43.56</v>
      </c>
      <c r="AK79" s="30">
        <f t="shared" si="51"/>
        <v>190</v>
      </c>
      <c r="AL79" s="30">
        <f t="shared" si="51"/>
        <v>165</v>
      </c>
      <c r="AM79" s="30">
        <f t="shared" si="51"/>
        <v>0</v>
      </c>
      <c r="AN79" s="30">
        <f t="shared" si="51"/>
        <v>250</v>
      </c>
      <c r="AO79" s="30">
        <f t="shared" si="51"/>
        <v>0</v>
      </c>
      <c r="AP79" s="30">
        <f t="shared" si="51"/>
        <v>190</v>
      </c>
      <c r="AQ79" s="30">
        <f t="shared" si="51"/>
        <v>86.38</v>
      </c>
      <c r="AR79" s="30">
        <f t="shared" si="51"/>
        <v>70</v>
      </c>
      <c r="AS79" s="30">
        <f t="shared" si="51"/>
        <v>150</v>
      </c>
      <c r="AT79" s="30">
        <f t="shared" si="51"/>
        <v>70.739999999999995</v>
      </c>
      <c r="AU79" s="30">
        <f t="shared" si="51"/>
        <v>64.290000000000006</v>
      </c>
      <c r="AV79" s="30">
        <f t="shared" si="51"/>
        <v>62.5</v>
      </c>
      <c r="AW79" s="30">
        <f t="shared" si="51"/>
        <v>114.28</v>
      </c>
      <c r="AX79" s="30">
        <f t="shared" si="51"/>
        <v>84.44</v>
      </c>
      <c r="AY79" s="30">
        <f t="shared" si="51"/>
        <v>75</v>
      </c>
      <c r="AZ79" s="30">
        <f t="shared" si="51"/>
        <v>110</v>
      </c>
      <c r="BA79" s="30">
        <f t="shared" si="51"/>
        <v>225</v>
      </c>
      <c r="BB79" s="30">
        <f t="shared" si="51"/>
        <v>364</v>
      </c>
      <c r="BC79" s="30">
        <f t="shared" si="51"/>
        <v>550</v>
      </c>
      <c r="BD79" s="30">
        <f t="shared" si="51"/>
        <v>195.06</v>
      </c>
      <c r="BE79" s="30">
        <f t="shared" si="51"/>
        <v>330</v>
      </c>
      <c r="BF79" s="30">
        <f t="shared" si="51"/>
        <v>0</v>
      </c>
      <c r="BG79" s="30">
        <f t="shared" si="51"/>
        <v>29</v>
      </c>
      <c r="BH79" s="30">
        <f t="shared" si="51"/>
        <v>39</v>
      </c>
      <c r="BI79" s="30">
        <f t="shared" si="51"/>
        <v>49</v>
      </c>
      <c r="BJ79" s="30">
        <f t="shared" si="51"/>
        <v>19</v>
      </c>
      <c r="BK79" s="30">
        <f t="shared" si="51"/>
        <v>57.3</v>
      </c>
      <c r="BL79" s="30">
        <f t="shared" si="51"/>
        <v>276.20999999999998</v>
      </c>
      <c r="BM79" s="30">
        <f t="shared" si="51"/>
        <v>154.44</v>
      </c>
      <c r="BN79" s="30">
        <f t="shared" si="51"/>
        <v>14.89</v>
      </c>
      <c r="BO79" s="30">
        <f t="shared" ref="BO79" si="52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6.6000000000000003E-2</v>
      </c>
      <c r="F80" s="33">
        <f t="shared" si="53"/>
        <v>9.7360000000000002E-2</v>
      </c>
      <c r="G80" s="33">
        <f t="shared" si="53"/>
        <v>0.59994000000000003</v>
      </c>
      <c r="H80" s="33">
        <f t="shared" si="53"/>
        <v>0.92589999999999995</v>
      </c>
      <c r="I80" s="33">
        <f t="shared" si="53"/>
        <v>0.59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0.35499999999999998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0.23158000000000001</v>
      </c>
      <c r="Q80" s="33">
        <f t="shared" si="53"/>
        <v>0.21665999999999999</v>
      </c>
      <c r="R80" s="33">
        <f t="shared" si="53"/>
        <v>0</v>
      </c>
      <c r="S80" s="33">
        <f t="shared" si="53"/>
        <v>0.13</v>
      </c>
      <c r="T80" s="33">
        <f t="shared" si="53"/>
        <v>0.14599999999999999</v>
      </c>
      <c r="U80" s="33">
        <f t="shared" si="53"/>
        <v>0.87</v>
      </c>
      <c r="V80" s="33">
        <f t="shared" si="53"/>
        <v>0.12157</v>
      </c>
      <c r="W80" s="33">
        <f>W79/1000</f>
        <v>0</v>
      </c>
      <c r="X80" s="33">
        <f t="shared" si="53"/>
        <v>5.3E-3</v>
      </c>
      <c r="Y80" s="33">
        <f t="shared" si="53"/>
        <v>0</v>
      </c>
      <c r="Z80" s="33">
        <f t="shared" si="53"/>
        <v>0.23976</v>
      </c>
      <c r="AA80" s="33">
        <f t="shared" si="53"/>
        <v>0.32492000000000004</v>
      </c>
      <c r="AB80" s="33">
        <f t="shared" si="53"/>
        <v>0.27353</v>
      </c>
      <c r="AC80" s="33">
        <f t="shared" si="53"/>
        <v>0.28849999999999998</v>
      </c>
      <c r="AD80" s="33">
        <f t="shared" si="53"/>
        <v>9.5219999999999999E-2</v>
      </c>
      <c r="AE80" s="33">
        <f t="shared" si="53"/>
        <v>0.3</v>
      </c>
      <c r="AF80" s="33">
        <f t="shared" si="53"/>
        <v>0.14899999999999999</v>
      </c>
      <c r="AG80" s="33">
        <f t="shared" si="53"/>
        <v>0.21024999999999999</v>
      </c>
      <c r="AH80" s="33">
        <f t="shared" si="53"/>
        <v>5.5E-2</v>
      </c>
      <c r="AI80" s="33">
        <f t="shared" si="53"/>
        <v>6.5750000000000003E-2</v>
      </c>
      <c r="AJ80" s="33">
        <f t="shared" si="53"/>
        <v>4.3560000000000001E-2</v>
      </c>
      <c r="AK80" s="33">
        <f t="shared" si="53"/>
        <v>0.19</v>
      </c>
      <c r="AL80" s="33">
        <f t="shared" si="53"/>
        <v>0.16500000000000001</v>
      </c>
      <c r="AM80" s="33">
        <f t="shared" si="53"/>
        <v>0</v>
      </c>
      <c r="AN80" s="33">
        <f t="shared" si="53"/>
        <v>0.25</v>
      </c>
      <c r="AO80" s="33">
        <f t="shared" si="53"/>
        <v>0</v>
      </c>
      <c r="AP80" s="33">
        <f t="shared" si="53"/>
        <v>0.19</v>
      </c>
      <c r="AQ80" s="33">
        <f t="shared" si="53"/>
        <v>8.6379999999999998E-2</v>
      </c>
      <c r="AR80" s="33">
        <f t="shared" si="53"/>
        <v>7.0000000000000007E-2</v>
      </c>
      <c r="AS80" s="33">
        <f t="shared" si="53"/>
        <v>0.15</v>
      </c>
      <c r="AT80" s="33">
        <f t="shared" si="53"/>
        <v>7.0739999999999997E-2</v>
      </c>
      <c r="AU80" s="33">
        <f t="shared" si="53"/>
        <v>6.429E-2</v>
      </c>
      <c r="AV80" s="33">
        <f t="shared" si="53"/>
        <v>6.25E-2</v>
      </c>
      <c r="AW80" s="33">
        <f t="shared" si="53"/>
        <v>0.11428000000000001</v>
      </c>
      <c r="AX80" s="33">
        <f t="shared" si="53"/>
        <v>8.4440000000000001E-2</v>
      </c>
      <c r="AY80" s="33">
        <f t="shared" si="53"/>
        <v>7.4999999999999997E-2</v>
      </c>
      <c r="AZ80" s="33">
        <f t="shared" si="53"/>
        <v>0.11</v>
      </c>
      <c r="BA80" s="33">
        <f t="shared" si="53"/>
        <v>0.22500000000000001</v>
      </c>
      <c r="BB80" s="33">
        <f t="shared" si="53"/>
        <v>0.36399999999999999</v>
      </c>
      <c r="BC80" s="33">
        <f t="shared" si="53"/>
        <v>0.55000000000000004</v>
      </c>
      <c r="BD80" s="33">
        <f t="shared" si="53"/>
        <v>0.19506000000000001</v>
      </c>
      <c r="BE80" s="33">
        <f t="shared" si="53"/>
        <v>0.33</v>
      </c>
      <c r="BF80" s="33">
        <f t="shared" si="53"/>
        <v>0</v>
      </c>
      <c r="BG80" s="33">
        <f t="shared" si="53"/>
        <v>2.9000000000000001E-2</v>
      </c>
      <c r="BH80" s="33">
        <f t="shared" si="53"/>
        <v>3.9E-2</v>
      </c>
      <c r="BI80" s="33">
        <f t="shared" si="53"/>
        <v>4.9000000000000002E-2</v>
      </c>
      <c r="BJ80" s="33">
        <f t="shared" si="53"/>
        <v>1.9E-2</v>
      </c>
      <c r="BK80" s="33">
        <f t="shared" si="53"/>
        <v>5.7299999999999997E-2</v>
      </c>
      <c r="BL80" s="33">
        <f t="shared" si="53"/>
        <v>0.27620999999999996</v>
      </c>
      <c r="BM80" s="33">
        <f t="shared" si="53"/>
        <v>0.15443999999999999</v>
      </c>
      <c r="BN80" s="33">
        <f t="shared" si="53"/>
        <v>1.489E-2</v>
      </c>
      <c r="BO80" s="33">
        <f t="shared" ref="BO80" si="54">BO79/1000</f>
        <v>6.0000000000000001E-3</v>
      </c>
    </row>
    <row r="81" spans="1:69" ht="17.25" x14ac:dyDescent="0.3">
      <c r="A81" s="34"/>
      <c r="B81" s="35" t="s">
        <v>32</v>
      </c>
      <c r="C81" s="85"/>
      <c r="D81" s="36">
        <f>D77*D79</f>
        <v>2.0181</v>
      </c>
      <c r="E81" s="36">
        <f t="shared" ref="E81:BN81" si="55">E77*E79</f>
        <v>3.3000000000000003</v>
      </c>
      <c r="F81" s="36">
        <f t="shared" si="55"/>
        <v>0.97360000000000002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159</v>
      </c>
      <c r="Y81" s="36">
        <f t="shared" si="55"/>
        <v>0</v>
      </c>
      <c r="Z81" s="36">
        <f t="shared" si="55"/>
        <v>0</v>
      </c>
      <c r="AA81" s="36">
        <f t="shared" si="55"/>
        <v>3.2492000000000001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4.3560000000000001E-2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0.46199999999999997</v>
      </c>
      <c r="BA81" s="36">
        <f t="shared" si="55"/>
        <v>6.75</v>
      </c>
      <c r="BB81" s="36">
        <f t="shared" si="55"/>
        <v>8.0079999999999991</v>
      </c>
      <c r="BC81" s="36">
        <f t="shared" si="55"/>
        <v>9.3500000000000014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4.9300000000000006</v>
      </c>
      <c r="BH81" s="36">
        <f t="shared" si="55"/>
        <v>0.58499999999999996</v>
      </c>
      <c r="BI81" s="36">
        <f t="shared" si="55"/>
        <v>0.73499999999999999</v>
      </c>
      <c r="BJ81" s="36">
        <f t="shared" si="55"/>
        <v>0.85499999999999998</v>
      </c>
      <c r="BK81" s="36">
        <f t="shared" si="55"/>
        <v>0</v>
      </c>
      <c r="BL81" s="36">
        <f t="shared" si="55"/>
        <v>0</v>
      </c>
      <c r="BM81" s="36">
        <f t="shared" si="55"/>
        <v>0.30887999999999999</v>
      </c>
      <c r="BN81" s="36">
        <f t="shared" si="55"/>
        <v>6.7005000000000009E-2</v>
      </c>
      <c r="BO81" s="36">
        <f t="shared" ref="BO81" si="56">BO77*BO79</f>
        <v>0.30000000000000004</v>
      </c>
      <c r="BP81" s="37">
        <f>SUM(D81:BN81)</f>
        <v>209.98363500000002</v>
      </c>
      <c r="BQ81" s="38">
        <f>BP81/$C$7</f>
        <v>209.98363500000002</v>
      </c>
    </row>
    <row r="82" spans="1:69" ht="17.25" x14ac:dyDescent="0.3">
      <c r="A82" s="34"/>
      <c r="B82" s="35" t="s">
        <v>33</v>
      </c>
      <c r="C82" s="85"/>
      <c r="D82" s="36">
        <f>D77*D79</f>
        <v>2.0181</v>
      </c>
      <c r="E82" s="36">
        <f t="shared" ref="E82:BN82" si="57">E77*E79</f>
        <v>3.3000000000000003</v>
      </c>
      <c r="F82" s="36">
        <f t="shared" si="57"/>
        <v>0.97360000000000002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159</v>
      </c>
      <c r="Y82" s="36">
        <f t="shared" si="57"/>
        <v>0</v>
      </c>
      <c r="Z82" s="36">
        <f t="shared" si="57"/>
        <v>0</v>
      </c>
      <c r="AA82" s="36">
        <f t="shared" si="57"/>
        <v>3.2492000000000001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4.3560000000000001E-2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0.46199999999999997</v>
      </c>
      <c r="BA82" s="36">
        <f t="shared" si="57"/>
        <v>6.75</v>
      </c>
      <c r="BB82" s="36">
        <f t="shared" si="57"/>
        <v>8.0079999999999991</v>
      </c>
      <c r="BC82" s="36">
        <f t="shared" si="57"/>
        <v>9.3500000000000014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4.9300000000000006</v>
      </c>
      <c r="BH82" s="36">
        <f t="shared" si="57"/>
        <v>0.58499999999999996</v>
      </c>
      <c r="BI82" s="36">
        <f t="shared" si="57"/>
        <v>0.73499999999999999</v>
      </c>
      <c r="BJ82" s="36">
        <f t="shared" si="57"/>
        <v>0.85499999999999998</v>
      </c>
      <c r="BK82" s="36">
        <f t="shared" si="57"/>
        <v>0</v>
      </c>
      <c r="BL82" s="36">
        <f t="shared" si="57"/>
        <v>0</v>
      </c>
      <c r="BM82" s="36">
        <f t="shared" si="57"/>
        <v>0.30887999999999999</v>
      </c>
      <c r="BN82" s="36">
        <f t="shared" si="57"/>
        <v>6.7005000000000009E-2</v>
      </c>
      <c r="BO82" s="36">
        <f t="shared" ref="BO82" si="58">BO77*BO79</f>
        <v>0.30000000000000004</v>
      </c>
      <c r="BP82" s="37">
        <f>SUM(D82:BN82)</f>
        <v>209.98363500000002</v>
      </c>
      <c r="BQ82" s="38">
        <f>BP82/$C$7</f>
        <v>209.98363500000002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AC85" si="59">D67</f>
        <v>Хлеб пшеничный</v>
      </c>
      <c r="E85" s="80" t="str">
        <f t="shared" si="59"/>
        <v>Хлеб ржано-пшеничный</v>
      </c>
      <c r="F85" s="80" t="str">
        <f t="shared" si="59"/>
        <v>Сахар</v>
      </c>
      <c r="G85" s="80" t="str">
        <f t="shared" si="59"/>
        <v>Чай</v>
      </c>
      <c r="H85" s="80" t="str">
        <f t="shared" si="59"/>
        <v>Какао</v>
      </c>
      <c r="I85" s="80" t="str">
        <f t="shared" si="59"/>
        <v>Кофейный напиток</v>
      </c>
      <c r="J85" s="80" t="str">
        <f t="shared" si="59"/>
        <v>Молоко 2,5%</v>
      </c>
      <c r="K85" s="80" t="str">
        <f t="shared" si="59"/>
        <v>Масло сливочное</v>
      </c>
      <c r="L85" s="80" t="str">
        <f t="shared" si="59"/>
        <v>Сметана 15%</v>
      </c>
      <c r="M85" s="80" t="str">
        <f t="shared" si="59"/>
        <v>Молоко сухое</v>
      </c>
      <c r="N85" s="80" t="str">
        <f t="shared" si="59"/>
        <v>Снежок 2,5 %</v>
      </c>
      <c r="O85" s="80" t="str">
        <f t="shared" si="59"/>
        <v>Творог 5%</v>
      </c>
      <c r="P85" s="80" t="str">
        <f t="shared" si="59"/>
        <v>Молоко сгущенное</v>
      </c>
      <c r="Q85" s="80" t="str">
        <f t="shared" si="59"/>
        <v xml:space="preserve">Джем Сава </v>
      </c>
      <c r="R85" s="80" t="str">
        <f t="shared" si="59"/>
        <v>Сыр</v>
      </c>
      <c r="S85" s="80" t="str">
        <f t="shared" si="59"/>
        <v>Зеленый горошек</v>
      </c>
      <c r="T85" s="80" t="str">
        <f t="shared" si="59"/>
        <v>Кукуруза консервирован.</v>
      </c>
      <c r="U85" s="80" t="str">
        <f t="shared" si="59"/>
        <v>Консервы рыбные</v>
      </c>
      <c r="V85" s="80" t="str">
        <f t="shared" si="59"/>
        <v>Огурцы консервирован.</v>
      </c>
      <c r="W85" s="43"/>
      <c r="X85" s="80" t="str">
        <f t="shared" si="59"/>
        <v>Яйцо</v>
      </c>
      <c r="Y85" s="80" t="str">
        <f t="shared" si="59"/>
        <v>Икра кабачковая</v>
      </c>
      <c r="Z85" s="80" t="str">
        <f t="shared" si="59"/>
        <v>Изюм</v>
      </c>
      <c r="AA85" s="80" t="str">
        <f t="shared" si="59"/>
        <v>Курага</v>
      </c>
      <c r="AB85" s="80" t="str">
        <f t="shared" si="59"/>
        <v>Чернослив</v>
      </c>
      <c r="AC85" s="80" t="str">
        <f t="shared" si="59"/>
        <v>Шиповник</v>
      </c>
      <c r="AD85" s="80" t="str">
        <f>AD67</f>
        <v>Сухофрукты</v>
      </c>
      <c r="AE85" s="80" t="str">
        <f>AE67</f>
        <v>Ягода свежемороженная</v>
      </c>
      <c r="AF85" s="80" t="str">
        <f>AF67</f>
        <v>Лимон</v>
      </c>
      <c r="AG85" s="80" t="str">
        <f>AG67</f>
        <v>Кисель</v>
      </c>
      <c r="AH85" s="80" t="str">
        <f>AH67</f>
        <v xml:space="preserve">Сок </v>
      </c>
      <c r="AI85" s="80" t="str">
        <f t="shared" ref="AI85:BN85" si="60">AI67</f>
        <v>Макаронные изделия</v>
      </c>
      <c r="AJ85" s="80" t="str">
        <f t="shared" si="60"/>
        <v>Мука</v>
      </c>
      <c r="AK85" s="80" t="str">
        <f t="shared" si="60"/>
        <v>Дрожжи</v>
      </c>
      <c r="AL85" s="80" t="str">
        <f t="shared" si="60"/>
        <v>Печенье</v>
      </c>
      <c r="AM85" s="80" t="str">
        <f t="shared" si="60"/>
        <v>Пряники</v>
      </c>
      <c r="AN85" s="80" t="str">
        <f t="shared" si="60"/>
        <v>Вафли</v>
      </c>
      <c r="AO85" s="80" t="str">
        <f t="shared" si="60"/>
        <v>Конфеты</v>
      </c>
      <c r="AP85" s="80" t="str">
        <f t="shared" si="60"/>
        <v>Повидло Сава</v>
      </c>
      <c r="AQ85" s="80" t="str">
        <f t="shared" si="60"/>
        <v>Крупа геркулес</v>
      </c>
      <c r="AR85" s="80" t="str">
        <f t="shared" si="60"/>
        <v>Крупа горох</v>
      </c>
      <c r="AS85" s="80" t="str">
        <f t="shared" si="60"/>
        <v>Крупа гречневая</v>
      </c>
      <c r="AT85" s="80" t="str">
        <f t="shared" si="60"/>
        <v>Крупа кукурузная</v>
      </c>
      <c r="AU85" s="80" t="str">
        <f t="shared" si="60"/>
        <v>Крупа манная</v>
      </c>
      <c r="AV85" s="80" t="str">
        <f t="shared" si="60"/>
        <v>Крупа перловая</v>
      </c>
      <c r="AW85" s="80" t="str">
        <f t="shared" si="60"/>
        <v>Крупа пшеничная</v>
      </c>
      <c r="AX85" s="80" t="str">
        <f t="shared" si="60"/>
        <v>Крупа пшено</v>
      </c>
      <c r="AY85" s="80" t="str">
        <f t="shared" si="60"/>
        <v>Крупа ячневая</v>
      </c>
      <c r="AZ85" s="80" t="str">
        <f t="shared" si="60"/>
        <v>Рис</v>
      </c>
      <c r="BA85" s="80" t="str">
        <f t="shared" si="60"/>
        <v>Цыпленок бройлер</v>
      </c>
      <c r="BB85" s="80" t="str">
        <f t="shared" si="60"/>
        <v>Филе куриное</v>
      </c>
      <c r="BC85" s="80" t="str">
        <f t="shared" si="60"/>
        <v>Фарш говяжий</v>
      </c>
      <c r="BD85" s="80" t="str">
        <f t="shared" si="60"/>
        <v>Печень куриная</v>
      </c>
      <c r="BE85" s="80" t="str">
        <f t="shared" si="60"/>
        <v>Филе минтая</v>
      </c>
      <c r="BF85" s="80" t="str">
        <f t="shared" si="60"/>
        <v>Филе сельди слабосол.</v>
      </c>
      <c r="BG85" s="80" t="str">
        <f t="shared" si="60"/>
        <v>Картофель</v>
      </c>
      <c r="BH85" s="80" t="str">
        <f t="shared" si="60"/>
        <v>Морковь</v>
      </c>
      <c r="BI85" s="80" t="str">
        <f t="shared" si="60"/>
        <v>Лук</v>
      </c>
      <c r="BJ85" s="80" t="str">
        <f t="shared" si="60"/>
        <v>Капуста</v>
      </c>
      <c r="BK85" s="80" t="str">
        <f t="shared" si="60"/>
        <v>Свекла</v>
      </c>
      <c r="BL85" s="80" t="str">
        <f t="shared" si="60"/>
        <v>Томатная паста</v>
      </c>
      <c r="BM85" s="80" t="str">
        <f t="shared" si="60"/>
        <v>Масло растительное</v>
      </c>
      <c r="BN85" s="80" t="str">
        <f t="shared" si="60"/>
        <v>Соль</v>
      </c>
      <c r="BO85" s="80" t="str">
        <f t="shared" ref="BO85" si="61">BO67</f>
        <v>Аскорбиновая кислота</v>
      </c>
      <c r="BP85" s="86" t="s">
        <v>5</v>
      </c>
      <c r="BQ85" s="86" t="s">
        <v>6</v>
      </c>
    </row>
    <row r="86" spans="1:69" ht="51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tr">
        <f>B19</f>
        <v>Напиток из шиповника</v>
      </c>
      <c r="C87" s="82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81"/>
      <c r="B88" s="13" t="str">
        <f>B20</f>
        <v>Ватрушка с повидлом</v>
      </c>
      <c r="C88" s="83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81"/>
      <c r="B89" s="13">
        <f>B21</f>
        <v>0</v>
      </c>
      <c r="C89" s="83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81"/>
      <c r="B90" s="13">
        <f>B22</f>
        <v>0</v>
      </c>
      <c r="C90" s="83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81"/>
      <c r="B91" s="13">
        <f>B23</f>
        <v>0</v>
      </c>
      <c r="C91" s="84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66</v>
      </c>
      <c r="F95" s="30">
        <f t="shared" si="71"/>
        <v>97.36</v>
      </c>
      <c r="G95" s="30">
        <f t="shared" si="71"/>
        <v>599.94000000000005</v>
      </c>
      <c r="H95" s="30">
        <f t="shared" si="71"/>
        <v>925.9</v>
      </c>
      <c r="I95" s="30">
        <f t="shared" si="71"/>
        <v>590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355</v>
      </c>
      <c r="N95" s="30">
        <f t="shared" si="71"/>
        <v>99.49</v>
      </c>
      <c r="O95" s="30">
        <f t="shared" si="71"/>
        <v>320.32</v>
      </c>
      <c r="P95" s="30">
        <f t="shared" si="71"/>
        <v>231.58</v>
      </c>
      <c r="Q95" s="30">
        <f t="shared" si="71"/>
        <v>216.66</v>
      </c>
      <c r="R95" s="30">
        <f t="shared" si="71"/>
        <v>0</v>
      </c>
      <c r="S95" s="30">
        <f t="shared" si="71"/>
        <v>130</v>
      </c>
      <c r="T95" s="30">
        <f t="shared" si="71"/>
        <v>146</v>
      </c>
      <c r="U95" s="30">
        <f t="shared" si="71"/>
        <v>870</v>
      </c>
      <c r="V95" s="30">
        <f t="shared" si="71"/>
        <v>121.57</v>
      </c>
      <c r="W95" s="30">
        <f>W79</f>
        <v>0</v>
      </c>
      <c r="X95" s="30">
        <f t="shared" si="71"/>
        <v>5.3</v>
      </c>
      <c r="Y95" s="30">
        <f t="shared" si="71"/>
        <v>0</v>
      </c>
      <c r="Z95" s="30">
        <f t="shared" si="71"/>
        <v>239.76</v>
      </c>
      <c r="AA95" s="30">
        <f t="shared" si="71"/>
        <v>324.92</v>
      </c>
      <c r="AB95" s="30">
        <f t="shared" si="71"/>
        <v>273.52999999999997</v>
      </c>
      <c r="AC95" s="30">
        <f t="shared" si="71"/>
        <v>288.5</v>
      </c>
      <c r="AD95" s="30">
        <f t="shared" si="71"/>
        <v>95.22</v>
      </c>
      <c r="AE95" s="30">
        <f t="shared" si="71"/>
        <v>300</v>
      </c>
      <c r="AF95" s="30">
        <f t="shared" si="71"/>
        <v>149</v>
      </c>
      <c r="AG95" s="30">
        <f t="shared" si="71"/>
        <v>210.25</v>
      </c>
      <c r="AH95" s="30">
        <f t="shared" si="71"/>
        <v>55</v>
      </c>
      <c r="AI95" s="30">
        <f t="shared" si="71"/>
        <v>65.75</v>
      </c>
      <c r="AJ95" s="30">
        <f t="shared" si="71"/>
        <v>43.56</v>
      </c>
      <c r="AK95" s="30">
        <f t="shared" si="71"/>
        <v>190</v>
      </c>
      <c r="AL95" s="30">
        <f t="shared" si="71"/>
        <v>165</v>
      </c>
      <c r="AM95" s="30">
        <f t="shared" si="71"/>
        <v>0</v>
      </c>
      <c r="AN95" s="30">
        <f t="shared" si="71"/>
        <v>250</v>
      </c>
      <c r="AO95" s="30">
        <f t="shared" si="71"/>
        <v>0</v>
      </c>
      <c r="AP95" s="30">
        <f t="shared" si="71"/>
        <v>190</v>
      </c>
      <c r="AQ95" s="30">
        <f t="shared" si="71"/>
        <v>86.38</v>
      </c>
      <c r="AR95" s="30">
        <f t="shared" si="71"/>
        <v>70</v>
      </c>
      <c r="AS95" s="30">
        <f t="shared" si="71"/>
        <v>150</v>
      </c>
      <c r="AT95" s="30">
        <f t="shared" si="71"/>
        <v>70.739999999999995</v>
      </c>
      <c r="AU95" s="30">
        <f t="shared" si="71"/>
        <v>64.290000000000006</v>
      </c>
      <c r="AV95" s="30">
        <f t="shared" si="71"/>
        <v>62.5</v>
      </c>
      <c r="AW95" s="30">
        <f t="shared" si="71"/>
        <v>114.28</v>
      </c>
      <c r="AX95" s="30">
        <f t="shared" si="71"/>
        <v>84.44</v>
      </c>
      <c r="AY95" s="30">
        <f t="shared" si="71"/>
        <v>75</v>
      </c>
      <c r="AZ95" s="30">
        <f t="shared" si="71"/>
        <v>110</v>
      </c>
      <c r="BA95" s="30">
        <f t="shared" si="71"/>
        <v>225</v>
      </c>
      <c r="BB95" s="30">
        <f t="shared" si="71"/>
        <v>364</v>
      </c>
      <c r="BC95" s="30">
        <f t="shared" si="71"/>
        <v>550</v>
      </c>
      <c r="BD95" s="30">
        <f t="shared" si="71"/>
        <v>195.06</v>
      </c>
      <c r="BE95" s="30">
        <f t="shared" si="71"/>
        <v>330</v>
      </c>
      <c r="BF95" s="30">
        <f t="shared" si="71"/>
        <v>0</v>
      </c>
      <c r="BG95" s="30">
        <f t="shared" si="71"/>
        <v>29</v>
      </c>
      <c r="BH95" s="30">
        <f t="shared" si="71"/>
        <v>39</v>
      </c>
      <c r="BI95" s="30">
        <f t="shared" si="71"/>
        <v>49</v>
      </c>
      <c r="BJ95" s="30">
        <f t="shared" si="71"/>
        <v>19</v>
      </c>
      <c r="BK95" s="30">
        <f t="shared" si="71"/>
        <v>57.3</v>
      </c>
      <c r="BL95" s="30">
        <f t="shared" si="71"/>
        <v>276.20999999999998</v>
      </c>
      <c r="BM95" s="30">
        <f t="shared" si="71"/>
        <v>154.44</v>
      </c>
      <c r="BN95" s="30">
        <f t="shared" si="71"/>
        <v>14.89</v>
      </c>
      <c r="BO95" s="30">
        <f t="shared" ref="BO95" si="72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6.6000000000000003E-2</v>
      </c>
      <c r="F96" s="33">
        <f t="shared" si="73"/>
        <v>9.7360000000000002E-2</v>
      </c>
      <c r="G96" s="33">
        <f t="shared" si="73"/>
        <v>0.59994000000000003</v>
      </c>
      <c r="H96" s="33">
        <f t="shared" si="73"/>
        <v>0.92589999999999995</v>
      </c>
      <c r="I96" s="33">
        <f t="shared" si="73"/>
        <v>0.59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0.35499999999999998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0.23158000000000001</v>
      </c>
      <c r="Q96" s="33">
        <f t="shared" si="73"/>
        <v>0.21665999999999999</v>
      </c>
      <c r="R96" s="33">
        <f t="shared" si="73"/>
        <v>0</v>
      </c>
      <c r="S96" s="33">
        <f t="shared" si="73"/>
        <v>0.13</v>
      </c>
      <c r="T96" s="33">
        <f t="shared" si="73"/>
        <v>0.14599999999999999</v>
      </c>
      <c r="U96" s="33">
        <f t="shared" si="73"/>
        <v>0.87</v>
      </c>
      <c r="V96" s="33">
        <f t="shared" si="73"/>
        <v>0.12157</v>
      </c>
      <c r="W96" s="33">
        <f>W95/1000</f>
        <v>0</v>
      </c>
      <c r="X96" s="33">
        <f t="shared" si="73"/>
        <v>5.3E-3</v>
      </c>
      <c r="Y96" s="33">
        <f t="shared" si="73"/>
        <v>0</v>
      </c>
      <c r="Z96" s="33">
        <f t="shared" si="73"/>
        <v>0.23976</v>
      </c>
      <c r="AA96" s="33">
        <f t="shared" si="73"/>
        <v>0.32492000000000004</v>
      </c>
      <c r="AB96" s="33">
        <f t="shared" si="73"/>
        <v>0.27353</v>
      </c>
      <c r="AC96" s="33">
        <f t="shared" si="73"/>
        <v>0.28849999999999998</v>
      </c>
      <c r="AD96" s="33">
        <f t="shared" si="73"/>
        <v>9.5219999999999999E-2</v>
      </c>
      <c r="AE96" s="33">
        <f t="shared" si="73"/>
        <v>0.3</v>
      </c>
      <c r="AF96" s="33">
        <f t="shared" si="73"/>
        <v>0.14899999999999999</v>
      </c>
      <c r="AG96" s="33">
        <f t="shared" si="73"/>
        <v>0.21024999999999999</v>
      </c>
      <c r="AH96" s="33">
        <f t="shared" si="73"/>
        <v>5.5E-2</v>
      </c>
      <c r="AI96" s="33">
        <f t="shared" si="73"/>
        <v>6.5750000000000003E-2</v>
      </c>
      <c r="AJ96" s="33">
        <f t="shared" si="73"/>
        <v>4.3560000000000001E-2</v>
      </c>
      <c r="AK96" s="33">
        <f t="shared" si="73"/>
        <v>0.19</v>
      </c>
      <c r="AL96" s="33">
        <f t="shared" si="73"/>
        <v>0.16500000000000001</v>
      </c>
      <c r="AM96" s="33">
        <f t="shared" si="73"/>
        <v>0</v>
      </c>
      <c r="AN96" s="33">
        <f t="shared" si="73"/>
        <v>0.25</v>
      </c>
      <c r="AO96" s="33">
        <f t="shared" si="73"/>
        <v>0</v>
      </c>
      <c r="AP96" s="33">
        <f t="shared" si="73"/>
        <v>0.19</v>
      </c>
      <c r="AQ96" s="33">
        <f t="shared" si="73"/>
        <v>8.6379999999999998E-2</v>
      </c>
      <c r="AR96" s="33">
        <f t="shared" si="73"/>
        <v>7.0000000000000007E-2</v>
      </c>
      <c r="AS96" s="33">
        <f t="shared" si="73"/>
        <v>0.15</v>
      </c>
      <c r="AT96" s="33">
        <f t="shared" si="73"/>
        <v>7.0739999999999997E-2</v>
      </c>
      <c r="AU96" s="33">
        <f t="shared" si="73"/>
        <v>6.429E-2</v>
      </c>
      <c r="AV96" s="33">
        <f t="shared" si="73"/>
        <v>6.25E-2</v>
      </c>
      <c r="AW96" s="33">
        <f t="shared" si="73"/>
        <v>0.11428000000000001</v>
      </c>
      <c r="AX96" s="33">
        <f t="shared" si="73"/>
        <v>8.4440000000000001E-2</v>
      </c>
      <c r="AY96" s="33">
        <f t="shared" si="73"/>
        <v>7.4999999999999997E-2</v>
      </c>
      <c r="AZ96" s="33">
        <f t="shared" si="73"/>
        <v>0.11</v>
      </c>
      <c r="BA96" s="33">
        <f t="shared" si="73"/>
        <v>0.22500000000000001</v>
      </c>
      <c r="BB96" s="33">
        <f t="shared" si="73"/>
        <v>0.36399999999999999</v>
      </c>
      <c r="BC96" s="33">
        <f t="shared" si="73"/>
        <v>0.55000000000000004</v>
      </c>
      <c r="BD96" s="33">
        <f t="shared" si="73"/>
        <v>0.19506000000000001</v>
      </c>
      <c r="BE96" s="33">
        <f t="shared" si="73"/>
        <v>0.33</v>
      </c>
      <c r="BF96" s="33">
        <f t="shared" si="73"/>
        <v>0</v>
      </c>
      <c r="BG96" s="33">
        <f t="shared" si="73"/>
        <v>2.9000000000000001E-2</v>
      </c>
      <c r="BH96" s="33">
        <f t="shared" si="73"/>
        <v>3.9E-2</v>
      </c>
      <c r="BI96" s="33">
        <f t="shared" si="73"/>
        <v>4.9000000000000002E-2</v>
      </c>
      <c r="BJ96" s="33">
        <f t="shared" si="73"/>
        <v>1.9E-2</v>
      </c>
      <c r="BK96" s="33">
        <f t="shared" si="73"/>
        <v>5.7299999999999997E-2</v>
      </c>
      <c r="BL96" s="33">
        <f t="shared" si="73"/>
        <v>0.27620999999999996</v>
      </c>
      <c r="BM96" s="33">
        <f t="shared" si="73"/>
        <v>0.15443999999999999</v>
      </c>
      <c r="BN96" s="33">
        <f t="shared" si="73"/>
        <v>1.489E-2</v>
      </c>
      <c r="BO96" s="33">
        <f t="shared" ref="BO96" si="74">BO95/1000</f>
        <v>6.0000000000000001E-3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5">E93*E95</f>
        <v>0</v>
      </c>
      <c r="F97" s="36">
        <f t="shared" si="75"/>
        <v>1.55776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15.899999999999999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3.4620000000000002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1.7424000000000002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3.8000000000000003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0.15443999999999999</v>
      </c>
      <c r="BN97" s="36">
        <f t="shared" si="75"/>
        <v>0</v>
      </c>
      <c r="BO97" s="36">
        <f t="shared" ref="BO97" si="76">BO93*BO95</f>
        <v>0</v>
      </c>
      <c r="BP97" s="37">
        <f>SUM(D97:BN97)</f>
        <v>28.375763000000003</v>
      </c>
      <c r="BQ97" s="38">
        <f>BP97/$C$7</f>
        <v>28.375763000000003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7">E93*E95</f>
        <v>0</v>
      </c>
      <c r="F98" s="36">
        <f t="shared" si="77"/>
        <v>1.55776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15.899999999999999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3.4620000000000002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1.7424000000000002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3.8000000000000003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0.15443999999999999</v>
      </c>
      <c r="BN98" s="36">
        <f t="shared" si="77"/>
        <v>0</v>
      </c>
      <c r="BO98" s="36">
        <f t="shared" ref="BO98" si="78">BO93*BO95</f>
        <v>0</v>
      </c>
      <c r="BP98" s="37">
        <f>SUM(D98:BN98)</f>
        <v>28.375763000000003</v>
      </c>
      <c r="BQ98" s="38">
        <f>BP98/$C$7</f>
        <v>28.375763000000003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>E85</f>
        <v>Хлеб ржано-пшеничный</v>
      </c>
      <c r="F101" s="80" t="str">
        <f>F85</f>
        <v>Сахар</v>
      </c>
      <c r="G101" s="80" t="str">
        <f>G85</f>
        <v>Чай</v>
      </c>
      <c r="H101" s="80" t="str">
        <f>H85</f>
        <v>Какао</v>
      </c>
      <c r="I101" s="80" t="str">
        <f t="shared" ref="I101:BN101" si="79">I85</f>
        <v>Кофейный напиток</v>
      </c>
      <c r="J101" s="80" t="str">
        <f t="shared" si="79"/>
        <v>Молоко 2,5%</v>
      </c>
      <c r="K101" s="80" t="str">
        <f t="shared" si="79"/>
        <v>Масло сливочное</v>
      </c>
      <c r="L101" s="80" t="str">
        <f t="shared" si="79"/>
        <v>Сметана 15%</v>
      </c>
      <c r="M101" s="80" t="str">
        <f t="shared" si="79"/>
        <v>Молоко сухое</v>
      </c>
      <c r="N101" s="80" t="str">
        <f t="shared" si="79"/>
        <v>Снежок 2,5 %</v>
      </c>
      <c r="O101" s="80" t="str">
        <f t="shared" si="79"/>
        <v>Творог 5%</v>
      </c>
      <c r="P101" s="80" t="str">
        <f t="shared" si="79"/>
        <v>Молоко сгущенное</v>
      </c>
      <c r="Q101" s="80" t="str">
        <f t="shared" si="79"/>
        <v xml:space="preserve">Джем Сава </v>
      </c>
      <c r="R101" s="80" t="str">
        <f t="shared" si="79"/>
        <v>Сыр</v>
      </c>
      <c r="S101" s="80" t="str">
        <f t="shared" si="79"/>
        <v>Зеленый горошек</v>
      </c>
      <c r="T101" s="80" t="str">
        <f t="shared" si="79"/>
        <v>Кукуруза консервирован.</v>
      </c>
      <c r="U101" s="80" t="str">
        <f t="shared" si="79"/>
        <v>Консервы рыбные</v>
      </c>
      <c r="V101" s="80" t="str">
        <f t="shared" si="79"/>
        <v>Огурцы консервирован.</v>
      </c>
      <c r="W101" s="43"/>
      <c r="X101" s="80" t="str">
        <f t="shared" si="79"/>
        <v>Яйцо</v>
      </c>
      <c r="Y101" s="80" t="str">
        <f t="shared" si="79"/>
        <v>Икра кабачковая</v>
      </c>
      <c r="Z101" s="80" t="str">
        <f t="shared" si="79"/>
        <v>Изюм</v>
      </c>
      <c r="AA101" s="80" t="str">
        <f t="shared" si="79"/>
        <v>Курага</v>
      </c>
      <c r="AB101" s="80" t="str">
        <f t="shared" si="79"/>
        <v>Чернослив</v>
      </c>
      <c r="AC101" s="80" t="str">
        <f t="shared" si="79"/>
        <v>Шиповник</v>
      </c>
      <c r="AD101" s="80" t="str">
        <f t="shared" si="79"/>
        <v>Сухофрукты</v>
      </c>
      <c r="AE101" s="80" t="str">
        <f t="shared" si="79"/>
        <v>Ягода свежемороженная</v>
      </c>
      <c r="AF101" s="80" t="str">
        <f t="shared" si="79"/>
        <v>Лимон</v>
      </c>
      <c r="AG101" s="80" t="str">
        <f t="shared" si="79"/>
        <v>Кисель</v>
      </c>
      <c r="AH101" s="80" t="str">
        <f t="shared" si="79"/>
        <v xml:space="preserve">Сок </v>
      </c>
      <c r="AI101" s="80" t="str">
        <f t="shared" si="79"/>
        <v>Макаронные изделия</v>
      </c>
      <c r="AJ101" s="80" t="str">
        <f t="shared" si="79"/>
        <v>Мука</v>
      </c>
      <c r="AK101" s="80" t="str">
        <f t="shared" si="79"/>
        <v>Дрожжи</v>
      </c>
      <c r="AL101" s="80" t="str">
        <f t="shared" si="79"/>
        <v>Печенье</v>
      </c>
      <c r="AM101" s="80" t="str">
        <f t="shared" si="79"/>
        <v>Пряники</v>
      </c>
      <c r="AN101" s="80" t="str">
        <f t="shared" si="79"/>
        <v>Вафли</v>
      </c>
      <c r="AO101" s="80" t="str">
        <f t="shared" si="79"/>
        <v>Конфеты</v>
      </c>
      <c r="AP101" s="80" t="str">
        <f t="shared" si="79"/>
        <v>Повидло Сава</v>
      </c>
      <c r="AQ101" s="80" t="str">
        <f t="shared" si="79"/>
        <v>Крупа геркулес</v>
      </c>
      <c r="AR101" s="80" t="str">
        <f t="shared" si="79"/>
        <v>Крупа горох</v>
      </c>
      <c r="AS101" s="80" t="str">
        <f t="shared" si="79"/>
        <v>Крупа гречневая</v>
      </c>
      <c r="AT101" s="80" t="str">
        <f t="shared" si="79"/>
        <v>Крупа кукурузная</v>
      </c>
      <c r="AU101" s="80" t="str">
        <f t="shared" si="79"/>
        <v>Крупа манная</v>
      </c>
      <c r="AV101" s="80" t="str">
        <f t="shared" si="79"/>
        <v>Крупа перловая</v>
      </c>
      <c r="AW101" s="80" t="str">
        <f t="shared" si="79"/>
        <v>Крупа пшеничная</v>
      </c>
      <c r="AX101" s="80" t="str">
        <f t="shared" si="79"/>
        <v>Крупа пшено</v>
      </c>
      <c r="AY101" s="80" t="str">
        <f t="shared" si="79"/>
        <v>Крупа ячневая</v>
      </c>
      <c r="AZ101" s="80" t="str">
        <f t="shared" si="79"/>
        <v>Рис</v>
      </c>
      <c r="BA101" s="80" t="str">
        <f t="shared" si="79"/>
        <v>Цыпленок бройлер</v>
      </c>
      <c r="BB101" s="80" t="str">
        <f t="shared" si="79"/>
        <v>Филе куриное</v>
      </c>
      <c r="BC101" s="80" t="str">
        <f t="shared" si="79"/>
        <v>Фарш говяжий</v>
      </c>
      <c r="BD101" s="80" t="str">
        <f t="shared" si="79"/>
        <v>Печень куриная</v>
      </c>
      <c r="BE101" s="80" t="str">
        <f t="shared" si="79"/>
        <v>Филе минтая</v>
      </c>
      <c r="BF101" s="80" t="str">
        <f t="shared" si="79"/>
        <v>Филе сельди слабосол.</v>
      </c>
      <c r="BG101" s="80" t="str">
        <f t="shared" si="79"/>
        <v>Картофель</v>
      </c>
      <c r="BH101" s="80" t="str">
        <f t="shared" si="79"/>
        <v>Морковь</v>
      </c>
      <c r="BI101" s="80" t="str">
        <f t="shared" si="79"/>
        <v>Лук</v>
      </c>
      <c r="BJ101" s="80" t="str">
        <f t="shared" si="79"/>
        <v>Капуста</v>
      </c>
      <c r="BK101" s="80" t="str">
        <f t="shared" si="79"/>
        <v>Свекла</v>
      </c>
      <c r="BL101" s="80" t="str">
        <f t="shared" si="79"/>
        <v>Томатная паста</v>
      </c>
      <c r="BM101" s="80" t="str">
        <f t="shared" si="79"/>
        <v>Масло растительное</v>
      </c>
      <c r="BN101" s="80" t="str">
        <f t="shared" si="79"/>
        <v>Соль</v>
      </c>
      <c r="BO101" s="80" t="str">
        <f t="shared" ref="BO101" si="80">BO85</f>
        <v>Аскорбиновая кислота</v>
      </c>
      <c r="BP101" s="86" t="s">
        <v>5</v>
      </c>
      <c r="BQ101" s="86" t="s">
        <v>6</v>
      </c>
    </row>
    <row r="102" spans="1:69" ht="51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tr">
        <f>B24</f>
        <v>Картофельное пюре</v>
      </c>
      <c r="C103" s="82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81"/>
      <c r="B104" s="18" t="str">
        <f>B25</f>
        <v>Свежий огурчик</v>
      </c>
      <c r="C104" s="83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0</v>
      </c>
      <c r="W104" s="13">
        <f>W25</f>
        <v>3.5000000000000003E-2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81"/>
      <c r="B105" s="18" t="str">
        <f>B26</f>
        <v>Чай с лимоном</v>
      </c>
      <c r="C105" s="83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81"/>
      <c r="B106" s="18" t="str">
        <f>B27</f>
        <v>Хлеб пшеничный</v>
      </c>
      <c r="C106" s="83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81"/>
      <c r="B107" s="18">
        <f>B28</f>
        <v>0</v>
      </c>
      <c r="C107" s="84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0</v>
      </c>
      <c r="W108" s="33">
        <f>SUM(W103:W107)</f>
        <v>3.5000000000000003E-2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0</v>
      </c>
      <c r="W109" s="44">
        <f>PRODUCT(W108,$E$4)</f>
        <v>3.5000000000000003E-2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66</v>
      </c>
      <c r="F111" s="30">
        <f t="shared" si="94"/>
        <v>97.36</v>
      </c>
      <c r="G111" s="30">
        <f t="shared" si="94"/>
        <v>599.94000000000005</v>
      </c>
      <c r="H111" s="30">
        <f t="shared" si="94"/>
        <v>925.9</v>
      </c>
      <c r="I111" s="30">
        <f t="shared" si="94"/>
        <v>590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355</v>
      </c>
      <c r="N111" s="30">
        <f t="shared" si="94"/>
        <v>99.49</v>
      </c>
      <c r="O111" s="30">
        <f t="shared" si="94"/>
        <v>320.32</v>
      </c>
      <c r="P111" s="30">
        <f t="shared" si="94"/>
        <v>231.58</v>
      </c>
      <c r="Q111" s="30">
        <f t="shared" si="94"/>
        <v>216.66</v>
      </c>
      <c r="R111" s="30">
        <f t="shared" si="94"/>
        <v>0</v>
      </c>
      <c r="S111" s="30">
        <f t="shared" si="94"/>
        <v>130</v>
      </c>
      <c r="T111" s="30">
        <f t="shared" si="94"/>
        <v>146</v>
      </c>
      <c r="U111" s="30">
        <f t="shared" si="94"/>
        <v>870</v>
      </c>
      <c r="V111" s="30">
        <f t="shared" si="94"/>
        <v>121.57</v>
      </c>
      <c r="W111" s="30">
        <f>W95</f>
        <v>0</v>
      </c>
      <c r="X111" s="30">
        <f t="shared" si="94"/>
        <v>5.3</v>
      </c>
      <c r="Y111" s="30">
        <f t="shared" si="94"/>
        <v>0</v>
      </c>
      <c r="Z111" s="30">
        <f t="shared" si="94"/>
        <v>239.76</v>
      </c>
      <c r="AA111" s="30">
        <f t="shared" si="94"/>
        <v>324.92</v>
      </c>
      <c r="AB111" s="30">
        <f t="shared" si="94"/>
        <v>273.52999999999997</v>
      </c>
      <c r="AC111" s="30">
        <f t="shared" si="94"/>
        <v>288.5</v>
      </c>
      <c r="AD111" s="30">
        <f t="shared" si="94"/>
        <v>95.22</v>
      </c>
      <c r="AE111" s="30">
        <f t="shared" si="94"/>
        <v>300</v>
      </c>
      <c r="AF111" s="30">
        <f t="shared" si="94"/>
        <v>149</v>
      </c>
      <c r="AG111" s="30">
        <f t="shared" si="94"/>
        <v>210.25</v>
      </c>
      <c r="AH111" s="30">
        <f t="shared" si="94"/>
        <v>55</v>
      </c>
      <c r="AI111" s="30">
        <f t="shared" si="94"/>
        <v>65.75</v>
      </c>
      <c r="AJ111" s="30">
        <f t="shared" si="94"/>
        <v>43.56</v>
      </c>
      <c r="AK111" s="30">
        <f t="shared" si="94"/>
        <v>190</v>
      </c>
      <c r="AL111" s="30">
        <f t="shared" si="94"/>
        <v>165</v>
      </c>
      <c r="AM111" s="30">
        <f t="shared" si="94"/>
        <v>0</v>
      </c>
      <c r="AN111" s="30">
        <f t="shared" si="94"/>
        <v>250</v>
      </c>
      <c r="AO111" s="30">
        <f t="shared" si="94"/>
        <v>0</v>
      </c>
      <c r="AP111" s="30">
        <f t="shared" si="94"/>
        <v>190</v>
      </c>
      <c r="AQ111" s="30">
        <f t="shared" si="94"/>
        <v>86.38</v>
      </c>
      <c r="AR111" s="30">
        <f t="shared" si="94"/>
        <v>70</v>
      </c>
      <c r="AS111" s="30">
        <f t="shared" si="94"/>
        <v>150</v>
      </c>
      <c r="AT111" s="30">
        <f t="shared" si="94"/>
        <v>70.739999999999995</v>
      </c>
      <c r="AU111" s="30">
        <f t="shared" si="94"/>
        <v>64.290000000000006</v>
      </c>
      <c r="AV111" s="30">
        <f t="shared" si="94"/>
        <v>62.5</v>
      </c>
      <c r="AW111" s="30">
        <f t="shared" si="94"/>
        <v>114.28</v>
      </c>
      <c r="AX111" s="30">
        <f t="shared" si="94"/>
        <v>84.44</v>
      </c>
      <c r="AY111" s="30">
        <f t="shared" si="94"/>
        <v>75</v>
      </c>
      <c r="AZ111" s="30">
        <f t="shared" si="94"/>
        <v>110</v>
      </c>
      <c r="BA111" s="30">
        <f t="shared" si="94"/>
        <v>225</v>
      </c>
      <c r="BB111" s="30">
        <f t="shared" si="94"/>
        <v>364</v>
      </c>
      <c r="BC111" s="30">
        <f t="shared" si="94"/>
        <v>550</v>
      </c>
      <c r="BD111" s="30">
        <f t="shared" si="94"/>
        <v>195.06</v>
      </c>
      <c r="BE111" s="30">
        <f t="shared" si="94"/>
        <v>330</v>
      </c>
      <c r="BF111" s="30">
        <f t="shared" si="94"/>
        <v>0</v>
      </c>
      <c r="BG111" s="30">
        <f t="shared" si="94"/>
        <v>29</v>
      </c>
      <c r="BH111" s="30">
        <f t="shared" si="94"/>
        <v>39</v>
      </c>
      <c r="BI111" s="30">
        <f t="shared" si="94"/>
        <v>49</v>
      </c>
      <c r="BJ111" s="30">
        <f t="shared" si="94"/>
        <v>19</v>
      </c>
      <c r="BK111" s="30">
        <f t="shared" si="94"/>
        <v>57.3</v>
      </c>
      <c r="BL111" s="30">
        <f t="shared" si="94"/>
        <v>276.20999999999998</v>
      </c>
      <c r="BM111" s="30">
        <f t="shared" si="94"/>
        <v>154.44</v>
      </c>
      <c r="BN111" s="30">
        <f t="shared" si="94"/>
        <v>14.89</v>
      </c>
      <c r="BO111" s="30">
        <f t="shared" ref="BO111" si="95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6.6000000000000003E-2</v>
      </c>
      <c r="F112" s="33">
        <f t="shared" si="96"/>
        <v>9.7360000000000002E-2</v>
      </c>
      <c r="G112" s="33">
        <f t="shared" si="96"/>
        <v>0.59994000000000003</v>
      </c>
      <c r="H112" s="33">
        <f t="shared" si="96"/>
        <v>0.92589999999999995</v>
      </c>
      <c r="I112" s="33">
        <f t="shared" si="96"/>
        <v>0.59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0.35499999999999998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0.23158000000000001</v>
      </c>
      <c r="Q112" s="33">
        <f t="shared" si="96"/>
        <v>0.21665999999999999</v>
      </c>
      <c r="R112" s="33">
        <f t="shared" si="96"/>
        <v>0</v>
      </c>
      <c r="S112" s="33">
        <f t="shared" si="96"/>
        <v>0.13</v>
      </c>
      <c r="T112" s="33">
        <f t="shared" si="96"/>
        <v>0.14599999999999999</v>
      </c>
      <c r="U112" s="33">
        <f t="shared" si="96"/>
        <v>0.87</v>
      </c>
      <c r="V112" s="33">
        <f t="shared" si="96"/>
        <v>0.12157</v>
      </c>
      <c r="W112" s="33">
        <f>W111/1000</f>
        <v>0</v>
      </c>
      <c r="X112" s="33">
        <f t="shared" si="96"/>
        <v>5.3E-3</v>
      </c>
      <c r="Y112" s="33">
        <f t="shared" si="96"/>
        <v>0</v>
      </c>
      <c r="Z112" s="33">
        <f t="shared" si="96"/>
        <v>0.23976</v>
      </c>
      <c r="AA112" s="33">
        <f t="shared" si="96"/>
        <v>0.32492000000000004</v>
      </c>
      <c r="AB112" s="33">
        <f t="shared" si="96"/>
        <v>0.27353</v>
      </c>
      <c r="AC112" s="33">
        <f t="shared" si="96"/>
        <v>0.28849999999999998</v>
      </c>
      <c r="AD112" s="33">
        <f t="shared" si="96"/>
        <v>9.5219999999999999E-2</v>
      </c>
      <c r="AE112" s="33">
        <f t="shared" si="96"/>
        <v>0.3</v>
      </c>
      <c r="AF112" s="33">
        <f t="shared" si="96"/>
        <v>0.14899999999999999</v>
      </c>
      <c r="AG112" s="33">
        <f t="shared" si="96"/>
        <v>0.21024999999999999</v>
      </c>
      <c r="AH112" s="33">
        <f t="shared" si="96"/>
        <v>5.5E-2</v>
      </c>
      <c r="AI112" s="33">
        <f t="shared" si="96"/>
        <v>6.5750000000000003E-2</v>
      </c>
      <c r="AJ112" s="33">
        <f t="shared" si="96"/>
        <v>4.3560000000000001E-2</v>
      </c>
      <c r="AK112" s="33">
        <f t="shared" si="96"/>
        <v>0.19</v>
      </c>
      <c r="AL112" s="33">
        <f t="shared" si="96"/>
        <v>0.16500000000000001</v>
      </c>
      <c r="AM112" s="33">
        <f t="shared" si="96"/>
        <v>0</v>
      </c>
      <c r="AN112" s="33">
        <f t="shared" si="96"/>
        <v>0.25</v>
      </c>
      <c r="AO112" s="33">
        <f t="shared" si="96"/>
        <v>0</v>
      </c>
      <c r="AP112" s="33">
        <f t="shared" si="96"/>
        <v>0.19</v>
      </c>
      <c r="AQ112" s="33">
        <f t="shared" si="96"/>
        <v>8.6379999999999998E-2</v>
      </c>
      <c r="AR112" s="33">
        <f t="shared" si="96"/>
        <v>7.0000000000000007E-2</v>
      </c>
      <c r="AS112" s="33">
        <f t="shared" si="96"/>
        <v>0.15</v>
      </c>
      <c r="AT112" s="33">
        <f t="shared" si="96"/>
        <v>7.0739999999999997E-2</v>
      </c>
      <c r="AU112" s="33">
        <f t="shared" si="96"/>
        <v>6.429E-2</v>
      </c>
      <c r="AV112" s="33">
        <f t="shared" si="96"/>
        <v>6.25E-2</v>
      </c>
      <c r="AW112" s="33">
        <f t="shared" si="96"/>
        <v>0.11428000000000001</v>
      </c>
      <c r="AX112" s="33">
        <f t="shared" si="96"/>
        <v>8.4440000000000001E-2</v>
      </c>
      <c r="AY112" s="33">
        <f t="shared" si="96"/>
        <v>7.4999999999999997E-2</v>
      </c>
      <c r="AZ112" s="33">
        <f t="shared" si="96"/>
        <v>0.11</v>
      </c>
      <c r="BA112" s="33">
        <f t="shared" si="96"/>
        <v>0.22500000000000001</v>
      </c>
      <c r="BB112" s="33">
        <f t="shared" si="96"/>
        <v>0.36399999999999999</v>
      </c>
      <c r="BC112" s="33">
        <f t="shared" si="96"/>
        <v>0.55000000000000004</v>
      </c>
      <c r="BD112" s="33">
        <f t="shared" si="96"/>
        <v>0.19506000000000001</v>
      </c>
      <c r="BE112" s="33">
        <f t="shared" si="96"/>
        <v>0.33</v>
      </c>
      <c r="BF112" s="33">
        <f t="shared" si="96"/>
        <v>0</v>
      </c>
      <c r="BG112" s="33">
        <f t="shared" si="96"/>
        <v>2.9000000000000001E-2</v>
      </c>
      <c r="BH112" s="33">
        <f t="shared" si="96"/>
        <v>3.9E-2</v>
      </c>
      <c r="BI112" s="33">
        <f t="shared" si="96"/>
        <v>4.9000000000000002E-2</v>
      </c>
      <c r="BJ112" s="33">
        <f t="shared" si="96"/>
        <v>1.9E-2</v>
      </c>
      <c r="BK112" s="33">
        <f t="shared" si="96"/>
        <v>5.7299999999999997E-2</v>
      </c>
      <c r="BL112" s="33">
        <f t="shared" si="96"/>
        <v>0.27620999999999996</v>
      </c>
      <c r="BM112" s="33">
        <f t="shared" si="96"/>
        <v>0.15443999999999999</v>
      </c>
      <c r="BN112" s="33">
        <f t="shared" si="96"/>
        <v>1.489E-2</v>
      </c>
      <c r="BO112" s="33">
        <f t="shared" ref="BO112" si="97">BO111/1000</f>
        <v>6.0000000000000001E-3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0.97360000000000002</v>
      </c>
      <c r="G113" s="36">
        <f t="shared" si="98"/>
        <v>0.29997000000000001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0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0.745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4.9300000000000006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12.37133</v>
      </c>
      <c r="BQ113" s="38">
        <f>BP113/$C$7</f>
        <v>12.37133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0.97360000000000002</v>
      </c>
      <c r="G114" s="36">
        <f t="shared" si="100"/>
        <v>0.29997000000000001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0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0.745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4.9300000000000006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12.37133</v>
      </c>
      <c r="BQ114" s="38">
        <f>BP114/$C$7</f>
        <v>12.37133</v>
      </c>
    </row>
  </sheetData>
  <mergeCells count="357"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8"/>
      <c r="J1" s="112"/>
      <c r="K1" s="47"/>
      <c r="L1" s="113"/>
      <c r="M1" s="113"/>
      <c r="N1" s="113"/>
      <c r="O1" s="113"/>
      <c r="P1" s="96"/>
      <c r="Q1" s="96"/>
      <c r="R1" s="96"/>
      <c r="S1" s="96"/>
      <c r="T1" s="97"/>
      <c r="U1" s="97"/>
      <c r="V1" s="26"/>
    </row>
    <row r="2" spans="1:22" ht="30.75" customHeight="1" x14ac:dyDescent="0.3">
      <c r="A2" s="98" t="s">
        <v>41</v>
      </c>
      <c r="B2" s="98"/>
      <c r="C2" s="99"/>
      <c r="D2" s="100" t="s">
        <v>42</v>
      </c>
      <c r="E2" s="98"/>
      <c r="F2" s="98"/>
      <c r="G2" s="99"/>
      <c r="H2" s="98" t="s">
        <v>43</v>
      </c>
      <c r="I2" s="98"/>
      <c r="J2" s="99"/>
      <c r="K2" s="47"/>
      <c r="L2" s="101" t="s">
        <v>8</v>
      </c>
      <c r="M2" s="101"/>
      <c r="N2" s="102" t="s">
        <v>12</v>
      </c>
      <c r="O2" s="103"/>
      <c r="P2" s="104" t="s">
        <v>20</v>
      </c>
      <c r="Q2" s="105"/>
      <c r="R2" s="96" t="s">
        <v>23</v>
      </c>
      <c r="S2" s="96"/>
      <c r="T2" s="106" t="s">
        <v>44</v>
      </c>
      <c r="U2" s="107"/>
      <c r="V2" s="26"/>
    </row>
    <row r="3" spans="1:22" ht="30.75" customHeight="1" x14ac:dyDescent="0.25">
      <c r="A3" s="48"/>
      <c r="B3" s="61">
        <f>E3</f>
        <v>44874</v>
      </c>
      <c r="C3" s="49" t="s">
        <v>45</v>
      </c>
      <c r="D3" s="48"/>
      <c r="E3" s="61">
        <f>'05.01.2021 3-7 лет (день 7)'!K4</f>
        <v>44874</v>
      </c>
      <c r="F3" s="49" t="s">
        <v>45</v>
      </c>
      <c r="G3" s="49" t="s">
        <v>46</v>
      </c>
      <c r="H3" s="48"/>
      <c r="I3" s="61">
        <f>E3</f>
        <v>44874</v>
      </c>
      <c r="J3" s="49" t="s">
        <v>46</v>
      </c>
      <c r="K3" s="26"/>
      <c r="L3" s="50">
        <f>F4</f>
        <v>19.514095000000001</v>
      </c>
      <c r="M3" s="50">
        <f>G4</f>
        <v>24.648045000000003</v>
      </c>
      <c r="N3" s="50">
        <f>F9</f>
        <v>54.764149000000003</v>
      </c>
      <c r="O3" s="50">
        <f>G9</f>
        <v>209.98363500000002</v>
      </c>
      <c r="P3" s="50">
        <f>F17</f>
        <v>14.061916</v>
      </c>
      <c r="Q3" s="50">
        <f>G17</f>
        <v>28.375763000000003</v>
      </c>
      <c r="R3" s="13">
        <f>F22</f>
        <v>10.296416000000001</v>
      </c>
      <c r="S3" s="13">
        <f>G22</f>
        <v>12.37133</v>
      </c>
      <c r="T3" s="51">
        <f>L3+N3+P3+R3</f>
        <v>98.636575999999991</v>
      </c>
      <c r="U3" s="51">
        <f>M3+O3+Q3+S3</f>
        <v>275.37877300000002</v>
      </c>
    </row>
    <row r="4" spans="1:22" ht="15" customHeight="1" x14ac:dyDescent="0.25">
      <c r="A4" s="81" t="s">
        <v>8</v>
      </c>
      <c r="B4" s="13" t="str">
        <f>E4</f>
        <v>Каша пшеничная молочная</v>
      </c>
      <c r="C4" s="114">
        <f>F4</f>
        <v>19.514095000000001</v>
      </c>
      <c r="D4" s="81" t="s">
        <v>8</v>
      </c>
      <c r="E4" s="8" t="str">
        <f>'05.01.2021 3-7 лет (день 7)'!B7</f>
        <v>Каша пшеничная молочная</v>
      </c>
      <c r="F4" s="114">
        <f>'05.01.2021 1,5-2 года (день 7)'!BQ64</f>
        <v>19.514095000000001</v>
      </c>
      <c r="G4" s="114">
        <f>'05.01.2021 3-7 лет (день 7)'!BQ64</f>
        <v>24.648045000000003</v>
      </c>
      <c r="H4" s="81" t="s">
        <v>8</v>
      </c>
      <c r="I4" s="13" t="str">
        <f>E4</f>
        <v>Каша пшеничная молочная</v>
      </c>
      <c r="J4" s="114">
        <f>G4</f>
        <v>24.648045000000003</v>
      </c>
    </row>
    <row r="5" spans="1:22" ht="15" customHeight="1" x14ac:dyDescent="0.25">
      <c r="A5" s="81"/>
      <c r="B5" s="12" t="str">
        <f>E5</f>
        <v>Бутерброд с джемом</v>
      </c>
      <c r="C5" s="115"/>
      <c r="D5" s="81"/>
      <c r="E5" s="8" t="str">
        <f>'05.01.2021 3-7 лет (день 7)'!B8</f>
        <v>Бутерброд с джемом</v>
      </c>
      <c r="F5" s="115"/>
      <c r="G5" s="115"/>
      <c r="H5" s="81"/>
      <c r="I5" s="13" t="str">
        <f>E5</f>
        <v>Бутерброд с джемом</v>
      </c>
      <c r="J5" s="115"/>
    </row>
    <row r="6" spans="1:22" ht="15" customHeight="1" x14ac:dyDescent="0.25">
      <c r="A6" s="81"/>
      <c r="B6" s="12" t="str">
        <f>E6</f>
        <v>Какао с молоком</v>
      </c>
      <c r="C6" s="115"/>
      <c r="D6" s="81"/>
      <c r="E6" s="8" t="str">
        <f>'05.01.2021 3-7 лет (день 7)'!B9</f>
        <v>Какао с молоком</v>
      </c>
      <c r="F6" s="115"/>
      <c r="G6" s="115"/>
      <c r="H6" s="81"/>
      <c r="I6" s="13" t="str">
        <f>E6</f>
        <v>Какао с молоком</v>
      </c>
      <c r="J6" s="115"/>
    </row>
    <row r="7" spans="1:22" ht="15" customHeight="1" x14ac:dyDescent="0.25">
      <c r="A7" s="81"/>
      <c r="B7" s="13"/>
      <c r="C7" s="115"/>
      <c r="D7" s="81"/>
      <c r="E7" s="13"/>
      <c r="F7" s="115"/>
      <c r="G7" s="115"/>
      <c r="H7" s="81"/>
      <c r="I7" s="13"/>
      <c r="J7" s="115"/>
    </row>
    <row r="8" spans="1:22" ht="15" customHeight="1" x14ac:dyDescent="0.25">
      <c r="A8" s="81"/>
      <c r="B8" s="13"/>
      <c r="C8" s="116"/>
      <c r="D8" s="81"/>
      <c r="E8" s="13"/>
      <c r="F8" s="116"/>
      <c r="G8" s="116"/>
      <c r="H8" s="81"/>
      <c r="I8" s="13"/>
      <c r="J8" s="116"/>
    </row>
    <row r="9" spans="1:22" ht="15" customHeight="1" x14ac:dyDescent="0.25">
      <c r="A9" s="81" t="s">
        <v>12</v>
      </c>
      <c r="B9" s="13" t="str">
        <f>E9</f>
        <v>Суп "Волна"</v>
      </c>
      <c r="C9" s="117">
        <f>F9</f>
        <v>54.764149000000003</v>
      </c>
      <c r="D9" s="81" t="s">
        <v>12</v>
      </c>
      <c r="E9" s="16" t="str">
        <f>'05.01.2021 3-7 лет (день 7)'!B12</f>
        <v>Суп "Волна"</v>
      </c>
      <c r="F9" s="117">
        <f>'05.01.2021 1,5-2 года (день 7)'!BQ82</f>
        <v>54.764149000000003</v>
      </c>
      <c r="G9" s="117">
        <f>'05.01.2021 3-7 лет (день 7)'!BQ82</f>
        <v>209.98363500000002</v>
      </c>
      <c r="H9" s="81" t="s">
        <v>12</v>
      </c>
      <c r="I9" s="13" t="str">
        <f t="shared" ref="I9:I15" si="0">E9</f>
        <v>Суп "Волна"</v>
      </c>
      <c r="J9" s="117">
        <f>G9</f>
        <v>209.98363500000002</v>
      </c>
    </row>
    <row r="10" spans="1:22" ht="15" customHeight="1" x14ac:dyDescent="0.25">
      <c r="A10" s="81"/>
      <c r="B10" s="13" t="str">
        <f t="shared" ref="B10:B15" si="1">E10</f>
        <v>Голубцы ленивые</v>
      </c>
      <c r="C10" s="118"/>
      <c r="D10" s="81"/>
      <c r="E10" s="16" t="str">
        <f>'05.01.2021 3-7 лет (день 7)'!B13</f>
        <v>Голубцы ленивые</v>
      </c>
      <c r="F10" s="118"/>
      <c r="G10" s="118"/>
      <c r="H10" s="81"/>
      <c r="I10" s="13" t="str">
        <f t="shared" si="0"/>
        <v>Голубцы ленивые</v>
      </c>
      <c r="J10" s="118"/>
    </row>
    <row r="11" spans="1:22" ht="15" customHeight="1" x14ac:dyDescent="0.25">
      <c r="A11" s="81"/>
      <c r="B11" s="13" t="str">
        <f t="shared" si="1"/>
        <v>Соус сметанный</v>
      </c>
      <c r="C11" s="118"/>
      <c r="D11" s="81"/>
      <c r="E11" s="16" t="str">
        <f>'05.01.2021 3-7 лет (день 7)'!B14</f>
        <v>Соус сметанный</v>
      </c>
      <c r="F11" s="118"/>
      <c r="G11" s="118"/>
      <c r="H11" s="81"/>
      <c r="I11" s="13" t="str">
        <f t="shared" si="0"/>
        <v>Соус сметанный</v>
      </c>
      <c r="J11" s="118"/>
    </row>
    <row r="12" spans="1:22" ht="15" customHeight="1" x14ac:dyDescent="0.25">
      <c r="A12" s="81"/>
      <c r="B12" s="13" t="str">
        <f t="shared" si="1"/>
        <v>Макароны отварные</v>
      </c>
      <c r="C12" s="118"/>
      <c r="D12" s="81"/>
      <c r="E12" s="16" t="str">
        <f>'05.01.2021 3-7 лет (день 7)'!B15</f>
        <v>Макароны отварные</v>
      </c>
      <c r="F12" s="118"/>
      <c r="G12" s="118"/>
      <c r="H12" s="81"/>
      <c r="I12" s="13" t="str">
        <f t="shared" si="0"/>
        <v>Макароны отварные</v>
      </c>
      <c r="J12" s="118"/>
    </row>
    <row r="13" spans="1:22" ht="15" customHeight="1" x14ac:dyDescent="0.25">
      <c r="A13" s="81"/>
      <c r="B13" s="13" t="str">
        <f t="shared" si="1"/>
        <v>Хлеб пшеничный</v>
      </c>
      <c r="C13" s="118"/>
      <c r="D13" s="81"/>
      <c r="E13" s="16" t="str">
        <f>'05.01.2021 3-7 лет (день 7)'!B16</f>
        <v>Хлеб пшеничный</v>
      </c>
      <c r="F13" s="118"/>
      <c r="G13" s="118"/>
      <c r="H13" s="81"/>
      <c r="I13" s="13" t="str">
        <f t="shared" si="0"/>
        <v>Хлеб пшеничный</v>
      </c>
      <c r="J13" s="118"/>
    </row>
    <row r="14" spans="1:22" ht="15" customHeight="1" x14ac:dyDescent="0.25">
      <c r="A14" s="81"/>
      <c r="B14" s="13" t="str">
        <f t="shared" si="1"/>
        <v>Хлеб ржано-пшеничный</v>
      </c>
      <c r="C14" s="118"/>
      <c r="D14" s="81"/>
      <c r="E14" s="16" t="str">
        <f>'05.01.2021 3-7 лет (день 7)'!B17</f>
        <v>Хлеб ржано-пшеничный</v>
      </c>
      <c r="F14" s="118"/>
      <c r="G14" s="118"/>
      <c r="H14" s="81"/>
      <c r="I14" s="13" t="str">
        <f t="shared" si="0"/>
        <v>Хлеб ржано-пшеничный</v>
      </c>
      <c r="J14" s="118"/>
    </row>
    <row r="15" spans="1:22" ht="15" customHeight="1" x14ac:dyDescent="0.25">
      <c r="A15" s="81"/>
      <c r="B15" s="8" t="str">
        <f t="shared" si="1"/>
        <v>Компот из кураги</v>
      </c>
      <c r="C15" s="118"/>
      <c r="D15" s="81"/>
      <c r="E15" s="16" t="str">
        <f>'05.01.2021 3-7 лет (день 7)'!B18</f>
        <v>Компот из кураги</v>
      </c>
      <c r="F15" s="118"/>
      <c r="G15" s="118"/>
      <c r="H15" s="81"/>
      <c r="I15" s="8" t="str">
        <f t="shared" si="0"/>
        <v>Компот из кураги</v>
      </c>
      <c r="J15" s="118"/>
    </row>
    <row r="16" spans="1:22" ht="15" customHeight="1" x14ac:dyDescent="0.25">
      <c r="A16" s="81"/>
      <c r="B16" s="8"/>
      <c r="C16" s="119"/>
      <c r="D16" s="81"/>
      <c r="E16" s="8"/>
      <c r="F16" s="119"/>
      <c r="G16" s="119"/>
      <c r="H16" s="81"/>
      <c r="I16" s="8"/>
      <c r="J16" s="119"/>
    </row>
    <row r="17" spans="1:15" ht="15" customHeight="1" x14ac:dyDescent="0.25">
      <c r="A17" s="81" t="s">
        <v>20</v>
      </c>
      <c r="B17" s="13" t="str">
        <f>E17</f>
        <v>Напиток из шиповника</v>
      </c>
      <c r="C17" s="114">
        <f>F17</f>
        <v>14.061916</v>
      </c>
      <c r="D17" s="81" t="s">
        <v>20</v>
      </c>
      <c r="E17" s="13" t="str">
        <f>'05.01.2021 3-7 лет (день 7)'!B19</f>
        <v>Напиток из шиповника</v>
      </c>
      <c r="F17" s="114">
        <f>'05.01.2021 1,5-2 года (день 7)'!BQ98</f>
        <v>14.061916</v>
      </c>
      <c r="G17" s="114">
        <f>'05.01.2021 3-7 лет (день 7)'!BQ98</f>
        <v>28.375763000000003</v>
      </c>
      <c r="H17" s="81" t="s">
        <v>20</v>
      </c>
      <c r="I17" s="13" t="str">
        <f>E17</f>
        <v>Напиток из шиповника</v>
      </c>
      <c r="J17" s="114">
        <f>G17</f>
        <v>28.375763000000003</v>
      </c>
    </row>
    <row r="18" spans="1:15" ht="15" customHeight="1" x14ac:dyDescent="0.25">
      <c r="A18" s="81"/>
      <c r="B18" s="13" t="str">
        <f>E18</f>
        <v>Ватрушка с повидлом</v>
      </c>
      <c r="C18" s="115"/>
      <c r="D18" s="81"/>
      <c r="E18" s="13" t="str">
        <f>'05.01.2021 3-7 лет (день 7)'!B20</f>
        <v>Ватрушка с повидлом</v>
      </c>
      <c r="F18" s="115"/>
      <c r="G18" s="115"/>
      <c r="H18" s="81"/>
      <c r="I18" s="13" t="str">
        <f>E18</f>
        <v>Ватрушка с повидлом</v>
      </c>
      <c r="J18" s="115"/>
    </row>
    <row r="19" spans="1:15" ht="15" customHeight="1" x14ac:dyDescent="0.25">
      <c r="A19" s="81"/>
      <c r="B19" s="13"/>
      <c r="C19" s="115"/>
      <c r="D19" s="81"/>
      <c r="E19" s="13"/>
      <c r="F19" s="115"/>
      <c r="G19" s="115"/>
      <c r="H19" s="81"/>
      <c r="I19" s="13"/>
      <c r="J19" s="115"/>
    </row>
    <row r="20" spans="1:15" ht="15" customHeight="1" x14ac:dyDescent="0.25">
      <c r="A20" s="81"/>
      <c r="B20" s="13"/>
      <c r="C20" s="115"/>
      <c r="D20" s="81"/>
      <c r="E20" s="13"/>
      <c r="F20" s="115"/>
      <c r="G20" s="115"/>
      <c r="H20" s="81"/>
      <c r="I20" s="13"/>
      <c r="J20" s="115"/>
    </row>
    <row r="21" spans="1:15" ht="15" customHeight="1" x14ac:dyDescent="0.25">
      <c r="A21" s="81"/>
      <c r="B21" s="13"/>
      <c r="C21" s="116"/>
      <c r="D21" s="81"/>
      <c r="E21" s="13"/>
      <c r="F21" s="116"/>
      <c r="G21" s="116"/>
      <c r="H21" s="81"/>
      <c r="I21" s="13"/>
      <c r="J21" s="116"/>
    </row>
    <row r="22" spans="1:15" ht="15" customHeight="1" x14ac:dyDescent="0.25">
      <c r="A22" s="81" t="s">
        <v>23</v>
      </c>
      <c r="B22" s="18" t="str">
        <f>E22</f>
        <v>Картофельное пюре</v>
      </c>
      <c r="C22" s="114">
        <f>F22</f>
        <v>10.296416000000001</v>
      </c>
      <c r="D22" s="81" t="s">
        <v>23</v>
      </c>
      <c r="E22" s="18" t="str">
        <f>'05.01.2021 3-7 лет (день 7)'!B24</f>
        <v>Картофельное пюре</v>
      </c>
      <c r="F22" s="114">
        <f>'05.01.2021 1,5-2 года (день 7)'!BQ114</f>
        <v>10.296416000000001</v>
      </c>
      <c r="G22" s="114">
        <f>'05.01.2021 3-7 лет (день 7)'!BQ114</f>
        <v>12.37133</v>
      </c>
      <c r="H22" s="81" t="s">
        <v>23</v>
      </c>
      <c r="I22" s="18" t="str">
        <f>E22</f>
        <v>Картофельное пюре</v>
      </c>
      <c r="J22" s="114">
        <f>G22</f>
        <v>12.37133</v>
      </c>
    </row>
    <row r="23" spans="1:15" ht="15" customHeight="1" x14ac:dyDescent="0.25">
      <c r="A23" s="81"/>
      <c r="B23" s="18" t="str">
        <f>E23</f>
        <v>Свежий огурчик</v>
      </c>
      <c r="C23" s="115"/>
      <c r="D23" s="81"/>
      <c r="E23" s="18" t="str">
        <f>'05.01.2021 3-7 лет (день 7)'!B25</f>
        <v>Свежий огурчик</v>
      </c>
      <c r="F23" s="115"/>
      <c r="G23" s="115"/>
      <c r="H23" s="81"/>
      <c r="I23" s="18" t="str">
        <f>E23</f>
        <v>Свежий огурчик</v>
      </c>
      <c r="J23" s="115"/>
    </row>
    <row r="24" spans="1:15" ht="15" customHeight="1" x14ac:dyDescent="0.25">
      <c r="A24" s="81"/>
      <c r="B24" s="18" t="str">
        <f>E24</f>
        <v>Чай с лимоном</v>
      </c>
      <c r="C24" s="115"/>
      <c r="D24" s="81"/>
      <c r="E24" s="18" t="str">
        <f>'05.01.2021 3-7 лет (день 7)'!B26</f>
        <v>Чай с лимоном</v>
      </c>
      <c r="F24" s="115"/>
      <c r="G24" s="115"/>
      <c r="H24" s="81"/>
      <c r="I24" s="18" t="str">
        <f>E24</f>
        <v>Чай с лимоном</v>
      </c>
      <c r="J24" s="115"/>
    </row>
    <row r="25" spans="1:15" ht="15" customHeight="1" x14ac:dyDescent="0.25">
      <c r="A25" s="81"/>
      <c r="B25" s="8">
        <f>E25</f>
        <v>0</v>
      </c>
      <c r="C25" s="115"/>
      <c r="D25" s="81"/>
      <c r="E25" s="17"/>
      <c r="F25" s="115"/>
      <c r="G25" s="115"/>
      <c r="H25" s="81"/>
      <c r="I25" s="8">
        <f>E25</f>
        <v>0</v>
      </c>
      <c r="J25" s="115"/>
    </row>
    <row r="26" spans="1:15" ht="15" customHeight="1" x14ac:dyDescent="0.25">
      <c r="A26" s="81"/>
      <c r="B26" s="13"/>
      <c r="C26" s="116"/>
      <c r="D26" s="81"/>
      <c r="E26" s="13"/>
      <c r="F26" s="116"/>
      <c r="G26" s="116"/>
      <c r="H26" s="81"/>
      <c r="I26" s="13"/>
      <c r="J26" s="116"/>
    </row>
    <row r="27" spans="1:15" ht="17.25" x14ac:dyDescent="0.3">
      <c r="A27" s="120" t="s">
        <v>44</v>
      </c>
      <c r="B27" s="121"/>
      <c r="C27" s="52">
        <f>C4+C9+C17+C22</f>
        <v>98.636575999999991</v>
      </c>
      <c r="D27" s="120" t="s">
        <v>44</v>
      </c>
      <c r="E27" s="121"/>
      <c r="F27" s="52">
        <f>F4+F9+F17+F22</f>
        <v>98.636575999999991</v>
      </c>
      <c r="G27" s="52">
        <f>G4+G9+G17+G22</f>
        <v>275.37877300000002</v>
      </c>
      <c r="H27" s="120" t="s">
        <v>44</v>
      </c>
      <c r="I27" s="121"/>
      <c r="J27" s="52">
        <f>J4+J9+J17+J22</f>
        <v>275.37877300000002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8"/>
      <c r="C29" s="108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8"/>
      <c r="J29" s="112"/>
      <c r="K29" s="47"/>
      <c r="L29" s="47"/>
      <c r="M29" s="125"/>
      <c r="N29" s="125"/>
      <c r="O29" s="125"/>
    </row>
    <row r="30" spans="1:15" ht="30.75" customHeight="1" x14ac:dyDescent="0.25">
      <c r="A30" s="98" t="s">
        <v>47</v>
      </c>
      <c r="B30" s="98"/>
      <c r="C30" s="99"/>
      <c r="D30" s="100" t="s">
        <v>48</v>
      </c>
      <c r="E30" s="98"/>
      <c r="F30" s="98"/>
      <c r="G30" s="99"/>
      <c r="H30" s="100" t="s">
        <v>49</v>
      </c>
      <c r="I30" s="98"/>
      <c r="J30" s="99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44874</v>
      </c>
      <c r="C31" s="49" t="s">
        <v>46</v>
      </c>
      <c r="D31" s="48"/>
      <c r="E31" s="61">
        <f>E3</f>
        <v>44874</v>
      </c>
      <c r="F31" s="49" t="s">
        <v>45</v>
      </c>
      <c r="G31" s="49" t="s">
        <v>46</v>
      </c>
      <c r="H31" s="48"/>
      <c r="I31" s="63">
        <f>E3</f>
        <v>44874</v>
      </c>
      <c r="J31" s="54" t="s">
        <v>46</v>
      </c>
      <c r="K31" s="26"/>
      <c r="L31" s="26"/>
    </row>
    <row r="32" spans="1:15" ht="15" customHeight="1" x14ac:dyDescent="0.25">
      <c r="A32" s="81" t="s">
        <v>8</v>
      </c>
      <c r="B32" s="13" t="str">
        <f>E4</f>
        <v>Каша пшеничная молочная</v>
      </c>
      <c r="C32" s="114">
        <f>G4</f>
        <v>24.648045000000003</v>
      </c>
      <c r="D32" s="81" t="s">
        <v>8</v>
      </c>
      <c r="E32" s="13" t="str">
        <f>E4</f>
        <v>Каша пшеничная молочная</v>
      </c>
      <c r="F32" s="126">
        <f>F4</f>
        <v>19.514095000000001</v>
      </c>
      <c r="G32" s="126">
        <f>G4</f>
        <v>24.648045000000003</v>
      </c>
      <c r="H32" s="81" t="s">
        <v>8</v>
      </c>
      <c r="I32" s="13" t="str">
        <f>I4</f>
        <v>Каша пшеничная молочная</v>
      </c>
      <c r="J32" s="114">
        <f>F32</f>
        <v>19.514095000000001</v>
      </c>
    </row>
    <row r="33" spans="1:10" ht="15" customHeight="1" x14ac:dyDescent="0.25">
      <c r="A33" s="81"/>
      <c r="B33" s="13" t="str">
        <f>E5</f>
        <v>Бутерброд с джемом</v>
      </c>
      <c r="C33" s="115"/>
      <c r="D33" s="81"/>
      <c r="E33" s="13" t="str">
        <f>E5</f>
        <v>Бутерброд с джемом</v>
      </c>
      <c r="F33" s="127"/>
      <c r="G33" s="127"/>
      <c r="H33" s="81"/>
      <c r="I33" s="13" t="str">
        <f>I5</f>
        <v>Бутерброд с джемом</v>
      </c>
      <c r="J33" s="115"/>
    </row>
    <row r="34" spans="1:10" ht="15" customHeight="1" x14ac:dyDescent="0.25">
      <c r="A34" s="81"/>
      <c r="B34" s="13" t="str">
        <f>E6</f>
        <v>Какао с молоком</v>
      </c>
      <c r="C34" s="115"/>
      <c r="D34" s="81"/>
      <c r="E34" s="13" t="str">
        <f>E6</f>
        <v>Какао с молоком</v>
      </c>
      <c r="F34" s="127"/>
      <c r="G34" s="127"/>
      <c r="H34" s="81"/>
      <c r="I34" s="13" t="str">
        <f>I6</f>
        <v>Какао с молоком</v>
      </c>
      <c r="J34" s="115"/>
    </row>
    <row r="35" spans="1:10" ht="15" customHeight="1" x14ac:dyDescent="0.25">
      <c r="A35" s="81"/>
      <c r="B35" s="13"/>
      <c r="C35" s="115"/>
      <c r="D35" s="81"/>
      <c r="E35" s="13"/>
      <c r="F35" s="127"/>
      <c r="G35" s="127"/>
      <c r="H35" s="81"/>
      <c r="I35" s="13"/>
      <c r="J35" s="115"/>
    </row>
    <row r="36" spans="1:10" ht="15" customHeight="1" x14ac:dyDescent="0.25">
      <c r="A36" s="81"/>
      <c r="B36" s="13"/>
      <c r="C36" s="116"/>
      <c r="D36" s="81"/>
      <c r="E36" s="13"/>
      <c r="F36" s="128"/>
      <c r="G36" s="128"/>
      <c r="H36" s="81"/>
      <c r="I36" s="13"/>
      <c r="J36" s="116"/>
    </row>
    <row r="37" spans="1:10" ht="15" customHeight="1" x14ac:dyDescent="0.25">
      <c r="A37" s="81" t="s">
        <v>12</v>
      </c>
      <c r="B37" s="13" t="str">
        <f t="shared" ref="B37:B43" si="2">E9</f>
        <v>Суп "Волна"</v>
      </c>
      <c r="C37" s="117">
        <f>G9</f>
        <v>209.98363500000002</v>
      </c>
      <c r="D37" s="81" t="s">
        <v>12</v>
      </c>
      <c r="E37" s="13" t="str">
        <f>E9</f>
        <v>Суп "Волна"</v>
      </c>
      <c r="F37" s="122">
        <f>F9</f>
        <v>54.764149000000003</v>
      </c>
      <c r="G37" s="122">
        <f>G9</f>
        <v>209.98363500000002</v>
      </c>
      <c r="H37" s="81" t="s">
        <v>12</v>
      </c>
      <c r="I37" s="13" t="str">
        <f t="shared" ref="I37:I42" si="3">I9</f>
        <v>Суп "Волна"</v>
      </c>
      <c r="J37" s="117">
        <f>F37</f>
        <v>54.764149000000003</v>
      </c>
    </row>
    <row r="38" spans="1:10" ht="15" customHeight="1" x14ac:dyDescent="0.25">
      <c r="A38" s="81"/>
      <c r="B38" s="13" t="str">
        <f t="shared" si="2"/>
        <v>Голубцы ленивые</v>
      </c>
      <c r="C38" s="118"/>
      <c r="D38" s="81"/>
      <c r="E38" s="13" t="str">
        <f t="shared" ref="E38:E43" si="4">E10</f>
        <v>Голубцы ленивые</v>
      </c>
      <c r="F38" s="123"/>
      <c r="G38" s="123"/>
      <c r="H38" s="81"/>
      <c r="I38" s="13" t="str">
        <f t="shared" si="3"/>
        <v>Голубцы ленивые</v>
      </c>
      <c r="J38" s="118"/>
    </row>
    <row r="39" spans="1:10" ht="15" customHeight="1" x14ac:dyDescent="0.25">
      <c r="A39" s="81"/>
      <c r="B39" s="13" t="str">
        <f t="shared" si="2"/>
        <v>Соус сметанный</v>
      </c>
      <c r="C39" s="118"/>
      <c r="D39" s="81"/>
      <c r="E39" s="13" t="str">
        <f t="shared" si="4"/>
        <v>Соус сметанный</v>
      </c>
      <c r="F39" s="123"/>
      <c r="G39" s="123"/>
      <c r="H39" s="81"/>
      <c r="I39" s="13" t="str">
        <f t="shared" si="3"/>
        <v>Соус сметанный</v>
      </c>
      <c r="J39" s="118"/>
    </row>
    <row r="40" spans="1:10" ht="15" customHeight="1" x14ac:dyDescent="0.25">
      <c r="A40" s="81"/>
      <c r="B40" s="13" t="str">
        <f t="shared" si="2"/>
        <v>Макароны отварные</v>
      </c>
      <c r="C40" s="118"/>
      <c r="D40" s="81"/>
      <c r="E40" s="13" t="str">
        <f t="shared" si="4"/>
        <v>Макароны отварные</v>
      </c>
      <c r="F40" s="123"/>
      <c r="G40" s="123"/>
      <c r="H40" s="81"/>
      <c r="I40" s="13" t="str">
        <f t="shared" si="3"/>
        <v>Макароны отварные</v>
      </c>
      <c r="J40" s="118"/>
    </row>
    <row r="41" spans="1:10" ht="15" customHeight="1" x14ac:dyDescent="0.25">
      <c r="A41" s="81"/>
      <c r="B41" s="13" t="str">
        <f t="shared" si="2"/>
        <v>Хлеб пшеничный</v>
      </c>
      <c r="C41" s="118"/>
      <c r="D41" s="81"/>
      <c r="E41" s="13" t="str">
        <f t="shared" si="4"/>
        <v>Хлеб пшеничный</v>
      </c>
      <c r="F41" s="123"/>
      <c r="G41" s="123"/>
      <c r="H41" s="81"/>
      <c r="I41" s="13" t="str">
        <f t="shared" si="3"/>
        <v>Хлеб пшеничный</v>
      </c>
      <c r="J41" s="118"/>
    </row>
    <row r="42" spans="1:10" ht="15" customHeight="1" x14ac:dyDescent="0.25">
      <c r="A42" s="81"/>
      <c r="B42" s="13" t="str">
        <f t="shared" si="2"/>
        <v>Хлеб ржано-пшеничный</v>
      </c>
      <c r="C42" s="118"/>
      <c r="D42" s="81"/>
      <c r="E42" s="13" t="str">
        <f t="shared" si="4"/>
        <v>Хлеб ржано-пшеничный</v>
      </c>
      <c r="F42" s="123"/>
      <c r="G42" s="123"/>
      <c r="H42" s="81"/>
      <c r="I42" s="13" t="str">
        <f t="shared" si="3"/>
        <v>Хлеб ржано-пшеничный</v>
      </c>
      <c r="J42" s="118"/>
    </row>
    <row r="43" spans="1:10" ht="15" customHeight="1" x14ac:dyDescent="0.25">
      <c r="A43" s="81"/>
      <c r="B43" s="8" t="str">
        <f t="shared" si="2"/>
        <v>Компот из кураги</v>
      </c>
      <c r="C43" s="118"/>
      <c r="D43" s="81"/>
      <c r="E43" s="8" t="str">
        <f t="shared" si="4"/>
        <v>Компот из кураги</v>
      </c>
      <c r="F43" s="123"/>
      <c r="G43" s="123"/>
      <c r="H43" s="81"/>
      <c r="I43" s="8" t="str">
        <f>E15</f>
        <v>Компот из кураги</v>
      </c>
      <c r="J43" s="118"/>
    </row>
    <row r="44" spans="1:10" ht="15" customHeight="1" x14ac:dyDescent="0.25">
      <c r="A44" s="81"/>
      <c r="B44" s="8"/>
      <c r="C44" s="119"/>
      <c r="D44" s="81"/>
      <c r="E44" s="8"/>
      <c r="F44" s="124"/>
      <c r="G44" s="124"/>
      <c r="H44" s="81"/>
      <c r="I44" s="8"/>
      <c r="J44" s="119"/>
    </row>
    <row r="45" spans="1:10" ht="15" customHeight="1" x14ac:dyDescent="0.25">
      <c r="A45" s="81" t="s">
        <v>20</v>
      </c>
      <c r="B45" s="13" t="str">
        <f>E17</f>
        <v>Напиток из шиповника</v>
      </c>
      <c r="C45" s="114">
        <f>G17</f>
        <v>28.375763000000003</v>
      </c>
      <c r="D45" s="81" t="s">
        <v>20</v>
      </c>
      <c r="E45" s="13" t="str">
        <f>E17</f>
        <v>Напиток из шиповника</v>
      </c>
      <c r="F45" s="126">
        <f>F17</f>
        <v>14.061916</v>
      </c>
      <c r="G45" s="126">
        <f>G17</f>
        <v>28.375763000000003</v>
      </c>
      <c r="H45" s="81" t="s">
        <v>20</v>
      </c>
      <c r="I45" s="13" t="str">
        <f>I17</f>
        <v>Напиток из шиповника</v>
      </c>
      <c r="J45" s="114">
        <f>F45</f>
        <v>14.061916</v>
      </c>
    </row>
    <row r="46" spans="1:10" ht="15" customHeight="1" x14ac:dyDescent="0.25">
      <c r="A46" s="81"/>
      <c r="B46" s="13" t="str">
        <f>E18</f>
        <v>Ватрушка с повидлом</v>
      </c>
      <c r="C46" s="115"/>
      <c r="D46" s="81"/>
      <c r="E46" s="13" t="str">
        <f>E18</f>
        <v>Ватрушка с повидлом</v>
      </c>
      <c r="F46" s="127"/>
      <c r="G46" s="127"/>
      <c r="H46" s="81"/>
      <c r="I46" s="13" t="str">
        <f>I18</f>
        <v>Ватрушка с повидлом</v>
      </c>
      <c r="J46" s="115"/>
    </row>
    <row r="47" spans="1:10" ht="15" customHeight="1" x14ac:dyDescent="0.25">
      <c r="A47" s="81"/>
      <c r="B47" s="13"/>
      <c r="C47" s="115"/>
      <c r="D47" s="81"/>
      <c r="E47" s="13"/>
      <c r="F47" s="127"/>
      <c r="G47" s="127"/>
      <c r="H47" s="81"/>
      <c r="I47" s="13"/>
      <c r="J47" s="115"/>
    </row>
    <row r="48" spans="1:10" ht="15" customHeight="1" x14ac:dyDescent="0.25">
      <c r="A48" s="81"/>
      <c r="B48" s="13"/>
      <c r="C48" s="115"/>
      <c r="D48" s="81"/>
      <c r="E48" s="13"/>
      <c r="F48" s="127"/>
      <c r="G48" s="127"/>
      <c r="H48" s="81"/>
      <c r="I48" s="13"/>
      <c r="J48" s="115"/>
    </row>
    <row r="49" spans="1:10" ht="15" customHeight="1" x14ac:dyDescent="0.25">
      <c r="A49" s="81"/>
      <c r="B49" s="13"/>
      <c r="C49" s="116"/>
      <c r="D49" s="81"/>
      <c r="E49" s="13"/>
      <c r="F49" s="128"/>
      <c r="G49" s="128"/>
      <c r="H49" s="81"/>
      <c r="I49" s="13"/>
      <c r="J49" s="116"/>
    </row>
    <row r="50" spans="1:10" ht="15" customHeight="1" x14ac:dyDescent="0.25">
      <c r="A50" s="81" t="s">
        <v>23</v>
      </c>
      <c r="B50" s="18" t="str">
        <f>E22</f>
        <v>Картофельное пюре</v>
      </c>
      <c r="C50" s="114">
        <f>G22</f>
        <v>12.37133</v>
      </c>
      <c r="D50" s="81" t="s">
        <v>23</v>
      </c>
      <c r="E50" s="18" t="str">
        <f>E22</f>
        <v>Картофельное пюре</v>
      </c>
      <c r="F50" s="126">
        <f>F22</f>
        <v>10.296416000000001</v>
      </c>
      <c r="G50" s="126">
        <f>G22</f>
        <v>12.37133</v>
      </c>
      <c r="H50" s="81" t="s">
        <v>23</v>
      </c>
      <c r="I50" s="18" t="str">
        <f>I22</f>
        <v>Картофельное пюре</v>
      </c>
      <c r="J50" s="114">
        <f>F50</f>
        <v>10.296416000000001</v>
      </c>
    </row>
    <row r="51" spans="1:10" ht="15" customHeight="1" x14ac:dyDescent="0.25">
      <c r="A51" s="81"/>
      <c r="B51" s="18" t="str">
        <f>E23</f>
        <v>Свежий огурчик</v>
      </c>
      <c r="C51" s="115"/>
      <c r="D51" s="81"/>
      <c r="E51" s="18" t="str">
        <f>E23</f>
        <v>Свежий огурчик</v>
      </c>
      <c r="F51" s="127"/>
      <c r="G51" s="127"/>
      <c r="H51" s="81"/>
      <c r="I51" s="18" t="str">
        <f>I23</f>
        <v>Свежий огурчик</v>
      </c>
      <c r="J51" s="115"/>
    </row>
    <row r="52" spans="1:10" ht="15" customHeight="1" x14ac:dyDescent="0.25">
      <c r="A52" s="81"/>
      <c r="B52" s="18" t="str">
        <f>E24</f>
        <v>Чай с лимоном</v>
      </c>
      <c r="C52" s="115"/>
      <c r="D52" s="81"/>
      <c r="E52" s="18" t="str">
        <f>E24</f>
        <v>Чай с лимоном</v>
      </c>
      <c r="F52" s="127"/>
      <c r="G52" s="127"/>
      <c r="H52" s="81"/>
      <c r="I52" s="18" t="str">
        <f>I24</f>
        <v>Чай с лимоном</v>
      </c>
      <c r="J52" s="115"/>
    </row>
    <row r="53" spans="1:10" ht="15" customHeight="1" x14ac:dyDescent="0.25">
      <c r="A53" s="81"/>
      <c r="B53" s="8">
        <f>B25</f>
        <v>0</v>
      </c>
      <c r="C53" s="115"/>
      <c r="D53" s="81"/>
      <c r="E53" s="8">
        <f>E25</f>
        <v>0</v>
      </c>
      <c r="F53" s="127"/>
      <c r="G53" s="127"/>
      <c r="H53" s="81"/>
      <c r="I53" s="8">
        <f>E25</f>
        <v>0</v>
      </c>
      <c r="J53" s="115"/>
    </row>
    <row r="54" spans="1:10" ht="15" customHeight="1" x14ac:dyDescent="0.25">
      <c r="A54" s="81"/>
      <c r="B54" s="13"/>
      <c r="C54" s="116"/>
      <c r="D54" s="81"/>
      <c r="E54" s="13"/>
      <c r="F54" s="128"/>
      <c r="G54" s="128"/>
      <c r="H54" s="81"/>
      <c r="I54" s="13"/>
      <c r="J54" s="116"/>
    </row>
    <row r="55" spans="1:10" ht="17.25" x14ac:dyDescent="0.3">
      <c r="A55" s="120" t="s">
        <v>44</v>
      </c>
      <c r="B55" s="121"/>
      <c r="C55" s="55">
        <f>C32+C37+C45+C50</f>
        <v>275.37877300000002</v>
      </c>
      <c r="D55" s="19"/>
      <c r="E55" s="56" t="s">
        <v>44</v>
      </c>
      <c r="F55" s="57">
        <f>F32+F37+F45+F50</f>
        <v>98.636575999999991</v>
      </c>
      <c r="G55" s="57">
        <f>G32+G37+G45+G50</f>
        <v>275.37877300000002</v>
      </c>
      <c r="H55" s="120" t="s">
        <v>44</v>
      </c>
      <c r="I55" s="121"/>
      <c r="J55" s="52">
        <f>J32+J37+J45+J50</f>
        <v>98.636575999999991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29">
        <f>'05.01.2021 3-7 лет (день 7)'!K4</f>
        <v>44874</v>
      </c>
      <c r="B1" s="130"/>
      <c r="C1" s="130"/>
      <c r="D1" s="130"/>
      <c r="E1" s="130"/>
      <c r="F1" s="130"/>
      <c r="G1" s="130"/>
    </row>
    <row r="2" spans="1:7" ht="60" customHeight="1" x14ac:dyDescent="0.25">
      <c r="A2" s="131" t="s">
        <v>50</v>
      </c>
      <c r="B2" s="131" t="s">
        <v>51</v>
      </c>
      <c r="C2" s="131" t="s">
        <v>52</v>
      </c>
      <c r="D2" s="131" t="s">
        <v>53</v>
      </c>
      <c r="E2" s="131" t="s">
        <v>54</v>
      </c>
      <c r="F2" s="131" t="s">
        <v>55</v>
      </c>
      <c r="G2" s="133" t="s">
        <v>56</v>
      </c>
    </row>
    <row r="3" spans="1:7" x14ac:dyDescent="0.25">
      <c r="A3" s="132"/>
      <c r="B3" s="132"/>
      <c r="C3" s="132"/>
      <c r="D3" s="132"/>
      <c r="E3" s="132"/>
      <c r="F3" s="132"/>
      <c r="G3" s="134"/>
    </row>
    <row r="4" spans="1:7" ht="33" customHeight="1" x14ac:dyDescent="0.25">
      <c r="A4" s="132"/>
      <c r="B4" s="132"/>
      <c r="C4" s="132"/>
      <c r="D4" s="132"/>
      <c r="E4" s="132"/>
      <c r="F4" s="132"/>
      <c r="G4" s="134"/>
    </row>
    <row r="5" spans="1:7" ht="20.100000000000001" customHeight="1" x14ac:dyDescent="0.25">
      <c r="A5" s="138" t="s">
        <v>57</v>
      </c>
      <c r="B5" s="136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8"/>
      <c r="B6" s="136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8"/>
      <c r="B7" s="136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35" t="s">
        <v>60</v>
      </c>
      <c r="B8" s="136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35"/>
      <c r="B9" s="136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35"/>
      <c r="B10" s="136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35"/>
      <c r="B11" s="136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35"/>
      <c r="B12" s="136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35"/>
      <c r="B13" s="136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35"/>
      <c r="B14" s="136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35"/>
      <c r="B15" s="136"/>
      <c r="C15" s="8"/>
      <c r="D15" s="58"/>
      <c r="E15" s="58"/>
      <c r="F15" s="13"/>
      <c r="G15" s="13"/>
    </row>
    <row r="16" spans="1:7" ht="20.100000000000001" customHeight="1" x14ac:dyDescent="0.25">
      <c r="A16" s="135" t="s">
        <v>61</v>
      </c>
      <c r="B16" s="136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35"/>
      <c r="B17" s="137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35" t="s">
        <v>62</v>
      </c>
      <c r="B18" s="136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35"/>
      <c r="B19" s="137"/>
      <c r="C19" s="18" t="str">
        <f>'05.01.2021 3-7 лет (день 7)'!B25</f>
        <v>Свежий огурчик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35"/>
      <c r="B20" s="137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35"/>
      <c r="B21" s="137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G6" sqref="G6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v>44903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89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91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92</v>
      </c>
    </row>
    <row r="28" spans="1:13" ht="15.75" x14ac:dyDescent="0.25">
      <c r="A28" s="70"/>
      <c r="B28" s="74" t="s">
        <v>93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6" sqref="G6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v>44903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89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95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92</v>
      </c>
    </row>
    <row r="28" spans="1:13" ht="15.75" x14ac:dyDescent="0.25">
      <c r="A28" s="70"/>
      <c r="B28" s="74" t="s">
        <v>93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2022-12-06T08:05:19Z</dcterms:modified>
</cp:coreProperties>
</file>