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75" windowHeight="10455" firstSheet="7" activeTab="8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1" l="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2" i="8" s="1"/>
  <c r="BO113" i="8" s="1"/>
  <c r="BO111" i="8"/>
  <c r="BO115" i="8"/>
  <c r="BO116" i="8" s="1"/>
  <c r="BO28" i="9"/>
  <c r="BO29" i="9" s="1"/>
  <c r="BO43" i="9"/>
  <c r="BO52" i="9"/>
  <c r="BO54" i="9"/>
  <c r="BO55" i="9"/>
  <c r="BO56" i="9"/>
  <c r="BO59" i="9" s="1"/>
  <c r="BO60" i="9" s="1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107" i="9"/>
  <c r="BO108" i="9" s="1"/>
  <c r="BO113" i="9" s="1"/>
  <c r="BO93" i="9"/>
  <c r="BO94" i="9" s="1"/>
  <c r="BO98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AS29" i="8"/>
  <c r="AS45" i="8" s="1"/>
  <c r="W45" i="8"/>
  <c r="M29" i="8"/>
  <c r="M45" i="8" s="1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M28" i="8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BO83" i="9" l="1"/>
  <c r="BA59" i="9"/>
  <c r="BA60" i="9" s="1"/>
  <c r="BO99" i="9"/>
  <c r="N30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AD64" i="9"/>
  <c r="AN64" i="9"/>
  <c r="BB64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F98" i="9"/>
  <c r="L99" i="9"/>
  <c r="L98" i="9"/>
  <c r="N98" i="9"/>
  <c r="Z98" i="9"/>
  <c r="AD98" i="9"/>
  <c r="AJ99" i="9"/>
  <c r="AR99" i="9"/>
  <c r="L112" i="9"/>
  <c r="AR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J83" i="8"/>
  <c r="AJ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O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8" i="8"/>
  <c r="F117" i="8"/>
  <c r="V118" i="8"/>
  <c r="AD117" i="8"/>
  <c r="AL118" i="8"/>
  <c r="AT118" i="8"/>
  <c r="BB118" i="8"/>
  <c r="BJ117" i="8"/>
  <c r="O118" i="8"/>
  <c r="AE118" i="8"/>
  <c r="AG98" i="9" l="1"/>
  <c r="BK118" i="8"/>
  <c r="Q83" i="9"/>
  <c r="AJ83" i="9"/>
  <c r="AZ117" i="8"/>
  <c r="AF82" i="9"/>
  <c r="AV99" i="9"/>
  <c r="P99" i="9"/>
  <c r="BD99" i="9"/>
  <c r="X98" i="9"/>
  <c r="S83" i="9"/>
  <c r="BL98" i="9"/>
  <c r="D99" i="9"/>
  <c r="J64" i="9"/>
  <c r="AF98" i="9"/>
  <c r="X64" i="9"/>
  <c r="AD82" i="9"/>
  <c r="AR98" i="9"/>
  <c r="L117" i="8"/>
  <c r="AK101" i="8"/>
  <c r="BH118" i="8"/>
  <c r="T117" i="8"/>
  <c r="AY118" i="8"/>
  <c r="AZ118" i="8"/>
  <c r="T112" i="9"/>
  <c r="AY99" i="9"/>
  <c r="AB112" i="9"/>
  <c r="AT98" i="9"/>
  <c r="AY98" i="9"/>
  <c r="K98" i="9"/>
  <c r="AJ112" i="9"/>
  <c r="BE98" i="9"/>
  <c r="O99" i="9"/>
  <c r="AZ112" i="9"/>
  <c r="U98" i="9"/>
  <c r="Q98" i="9"/>
  <c r="BH112" i="9"/>
  <c r="BN98" i="9"/>
  <c r="AH98" i="9"/>
  <c r="AA98" i="9"/>
  <c r="D112" i="9"/>
  <c r="AC98" i="9"/>
  <c r="AO118" i="8"/>
  <c r="AH117" i="8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J46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K46" i="9" s="1"/>
  <c r="BI65" i="9"/>
  <c r="BG65" i="9"/>
  <c r="BE65" i="9"/>
  <c r="BC65" i="9"/>
  <c r="BA65" i="9"/>
  <c r="AY65" i="9"/>
  <c r="AW65" i="9"/>
  <c r="AU65" i="9"/>
  <c r="AS65" i="9"/>
  <c r="AQ65" i="9"/>
  <c r="AO65" i="9"/>
  <c r="AM65" i="9"/>
  <c r="AK65" i="9"/>
  <c r="AI65" i="9"/>
  <c r="AG65" i="9"/>
  <c r="AE65" i="9"/>
  <c r="AC65" i="9"/>
  <c r="AA65" i="9"/>
  <c r="Y65" i="9"/>
  <c r="Y46" i="9" s="1"/>
  <c r="W65" i="9"/>
  <c r="U65" i="9"/>
  <c r="S65" i="9"/>
  <c r="S46" i="9" s="1"/>
  <c r="Q65" i="9"/>
  <c r="O65" i="9"/>
  <c r="M65" i="9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BB46" i="9" l="1"/>
  <c r="M46" i="9"/>
  <c r="N46" i="9"/>
  <c r="AM46" i="9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<sst xmlns="http://schemas.openxmlformats.org/spreadsheetml/2006/main" count="361" uniqueCount="97">
  <si>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</si>
  <si>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</si>
  <si>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</si>
  <si>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</si>
  <si>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</si>
  <si>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</si>
  <si>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</si>
  <si>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</si>
  <si>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</si>
  <si>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</si>
  <si>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</si>
  <si>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</si>
  <si>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</si>
  <si>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</si>
  <si>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</si>
  <si>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</si>
  <si>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</si>
  <si>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</si>
  <si>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</si>
  <si>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</si>
  <si>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</si>
  <si>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</si>
  <si>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</si>
  <si>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</si>
  <si>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</si>
  <si>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</si>
  <si>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</si>
  <si>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</si>
  <si>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</si>
  <si>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</si>
  <si>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</si>
  <si>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</si>
  <si>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</si>
  <si>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</si>
  <si>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</si>
  <si>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</si>
  <si>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</si>
  <si>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</si>
  <si>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</si>
  <si>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</si>
  <si>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</si>
  <si>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</si>
  <si>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</si>
  <si>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</si>
  <si>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</si>
  <si>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</si>
  <si>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</si>
  <si>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</si>
  <si>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</si>
  <si>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</si>
  <si>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</si>
  <si>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</si>
  <si>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</si>
  <si>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</si>
  <si>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</si>
  <si>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</si>
  <si>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</si>
  <si>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</si>
  <si>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</si>
  <si>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</si>
  <si>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</si>
  <si>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</si>
  <si>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</si>
  <si>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</si>
  <si>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</si>
  <si>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</si>
  <si>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</si>
  <si>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</si>
  <si>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</si>
  <si>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</si>
  <si>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</si>
  <si>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</si>
  <si>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</si>
  <si>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</si>
  <si>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</si>
  <si>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</si>
  <si>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</si>
  <si>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</si>
  <si>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</si>
  <si>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</si>
  <si>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</si>
  <si>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</si>
  <si>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</si>
  <si>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</si>
  <si>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</si>
  <si>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</si>
  <si>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</si>
  <si>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</si>
  <si>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</si>
  <si>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</si>
  <si>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</si>
  <si>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</si>
  <si>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</si>
  <si>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</si>
  <si>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</si>
  <si>
    <t xml:space="preserve">   ____________________      Т.В. Чугуева </t>
  </si>
  <si>
    <t xml:space="preserve">   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</si>
</sst>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4" zoomScale="66" zoomScaleNormal="66" workbookViewId="0">
      <selection activeCell="AD32" sqref="AD3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94" t="s">
        <v>2</v>
      </c>
      <c r="E4" s="94"/>
      <c r="F4" s="2">
        <v>1</v>
      </c>
      <c r="G4" t="s">
        <v>60</v>
      </c>
      <c r="K4" s="69">
        <f>'07.01.2021 3-7 лет (день 9) '!K4</f>
        <v>44991</v>
      </c>
      <c r="U4" s="3"/>
    </row>
    <row r="5" spans="1:69" ht="15" customHeight="1" x14ac:dyDescent="0.25">
      <c r="A5" s="90"/>
      <c r="B5" s="4" t="s">
        <v>3</v>
      </c>
      <c r="C5" s="92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tr">
        <f>[1]Цены!AJ1</f>
        <v>Пряники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2" t="s">
        <v>62</v>
      </c>
      <c r="BP5" s="84" t="s">
        <v>5</v>
      </c>
      <c r="BQ5" s="84" t="s">
        <v>6</v>
      </c>
    </row>
    <row r="6" spans="1:69" ht="28.5" customHeight="1" x14ac:dyDescent="0.25">
      <c r="A6" s="91"/>
      <c r="B6" s="5" t="s">
        <v>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84"/>
      <c r="BQ6" s="84"/>
    </row>
    <row r="7" spans="1:69" x14ac:dyDescent="0.25">
      <c r="A7" s="85" t="s">
        <v>8</v>
      </c>
      <c r="B7" s="6" t="s">
        <v>9</v>
      </c>
      <c r="C7" s="86">
        <f>$F$4</f>
        <v>1</v>
      </c>
      <c r="D7" s="6"/>
      <c r="E7" s="6"/>
      <c r="F7" s="6">
        <v>4.0000000000000001E-3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5"/>
      <c r="B8" s="9" t="s">
        <v>10</v>
      </c>
      <c r="C8" s="87"/>
      <c r="D8" s="6">
        <v>0.02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5"/>
      <c r="B9" s="6" t="s">
        <v>11</v>
      </c>
      <c r="C9" s="87"/>
      <c r="D9" s="6"/>
      <c r="E9" s="6"/>
      <c r="F9" s="6">
        <v>8.0000000000000002E-3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5"/>
      <c r="B10" s="6"/>
      <c r="C10" s="8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5"/>
      <c r="B11" s="6"/>
      <c r="C11" s="8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5" t="s">
        <v>12</v>
      </c>
      <c r="B12" s="6" t="s">
        <v>13</v>
      </c>
      <c r="C12" s="86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5"/>
      <c r="B13" s="10" t="s">
        <v>14</v>
      </c>
      <c r="C13" s="87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5"/>
      <c r="B14" s="6" t="s">
        <v>15</v>
      </c>
      <c r="C14" s="87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5"/>
      <c r="B15" s="6" t="s">
        <v>16</v>
      </c>
      <c r="C15" s="87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5"/>
      <c r="B16" s="6" t="s">
        <v>17</v>
      </c>
      <c r="C16" s="87"/>
      <c r="D16" s="6"/>
      <c r="E16" s="6"/>
      <c r="F16" s="6">
        <v>1.0999999999999999E-2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5"/>
      <c r="B17" s="11"/>
      <c r="C17" s="8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5"/>
      <c r="B18" s="12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5"/>
      <c r="B19" s="12"/>
      <c r="C19" s="8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5" t="s">
        <v>18</v>
      </c>
      <c r="B20" s="6" t="s">
        <v>19</v>
      </c>
      <c r="C20" s="86">
        <f>$F$4</f>
        <v>1</v>
      </c>
      <c r="D20" s="6"/>
      <c r="E20" s="6"/>
      <c r="F20" s="6">
        <v>1.0999999999999999E-2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5"/>
      <c r="B21" s="6" t="s">
        <v>20</v>
      </c>
      <c r="C21" s="87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5"/>
      <c r="B22" s="6"/>
      <c r="C22" s="8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5"/>
      <c r="B23" s="6"/>
      <c r="C23" s="8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5"/>
      <c r="B24" s="6"/>
      <c r="C24" s="8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5" t="s">
        <v>21</v>
      </c>
      <c r="B25" s="13" t="s">
        <v>22</v>
      </c>
      <c r="C25" s="86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5"/>
      <c r="B26" s="6" t="s">
        <v>15</v>
      </c>
      <c r="C26" s="87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5"/>
      <c r="B27" s="11" t="s">
        <v>23</v>
      </c>
      <c r="C27" s="88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4.3500000000000004E-2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1.7000000000000001E-2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0.06</v>
      </c>
      <c r="E29" s="21">
        <f t="shared" si="3"/>
        <v>0.04</v>
      </c>
      <c r="F29" s="21">
        <f t="shared" si="3"/>
        <v>4.3500000000000004E-2</v>
      </c>
      <c r="G29" s="21">
        <f t="shared" si="3"/>
        <v>4.0000000000000002E-4</v>
      </c>
      <c r="H29" s="21">
        <f t="shared" si="3"/>
        <v>8.0000000000000004E-4</v>
      </c>
      <c r="I29" s="21">
        <f t="shared" si="3"/>
        <v>0</v>
      </c>
      <c r="J29" s="21">
        <f t="shared" si="3"/>
        <v>0.20500000000000002</v>
      </c>
      <c r="K29" s="21">
        <f t="shared" si="3"/>
        <v>1.7000000000000001E-2</v>
      </c>
      <c r="L29" s="21">
        <f t="shared" si="3"/>
        <v>6.0000000000000001E-3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1.0909090909090908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1.1999999999999999E-3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1.8000000000000002E-2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7.8000000000000005E-3</v>
      </c>
      <c r="BN29" s="21">
        <f t="shared" si="3"/>
        <v>4.0000000000000001E-3</v>
      </c>
      <c r="BO29" s="21">
        <f t="shared" ref="BO29" si="5">PRODUCT(BO28,$F$4)</f>
        <v>3.5000000000000003E-2</v>
      </c>
    </row>
    <row r="31" spans="1:67" x14ac:dyDescent="0.25">
      <c r="F31" t="s">
        <v>93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69</v>
      </c>
      <c r="G42" s="27">
        <v>528</v>
      </c>
      <c r="H42" s="27">
        <v>1140</v>
      </c>
      <c r="I42" s="27">
        <v>540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>
        <v>130</v>
      </c>
      <c r="T42" s="27"/>
      <c r="U42" s="27">
        <v>752</v>
      </c>
      <c r="V42" s="27">
        <v>329.48</v>
      </c>
      <c r="W42" s="27">
        <v>329</v>
      </c>
      <c r="X42" s="27">
        <v>8.3000000000000007</v>
      </c>
      <c r="Y42" s="27"/>
      <c r="Z42" s="27">
        <v>350</v>
      </c>
      <c r="AA42" s="27">
        <v>350</v>
      </c>
      <c r="AB42" s="27">
        <v>300</v>
      </c>
      <c r="AC42" s="27">
        <v>300</v>
      </c>
      <c r="AD42" s="27">
        <v>180</v>
      </c>
      <c r="AE42" s="27">
        <v>300</v>
      </c>
      <c r="AF42" s="27">
        <v>209</v>
      </c>
      <c r="AG42" s="27">
        <v>231.82</v>
      </c>
      <c r="AH42" s="27">
        <v>59</v>
      </c>
      <c r="AI42" s="27">
        <v>67</v>
      </c>
      <c r="AJ42" s="27">
        <v>48</v>
      </c>
      <c r="AK42" s="27">
        <v>190</v>
      </c>
      <c r="AL42" s="27">
        <v>195</v>
      </c>
      <c r="AM42" s="27">
        <v>297.67</v>
      </c>
      <c r="AN42" s="27">
        <v>255</v>
      </c>
      <c r="AO42" s="27"/>
      <c r="AP42" s="27">
        <v>226.44</v>
      </c>
      <c r="AQ42" s="27">
        <v>68.75</v>
      </c>
      <c r="AR42" s="27">
        <v>56.67</v>
      </c>
      <c r="AS42" s="27">
        <v>96.67</v>
      </c>
      <c r="AT42" s="27">
        <v>71.430000000000007</v>
      </c>
      <c r="AU42" s="27">
        <v>57.14</v>
      </c>
      <c r="AV42" s="27">
        <v>56.25</v>
      </c>
      <c r="AW42" s="27">
        <v>114.28</v>
      </c>
      <c r="AX42" s="27">
        <v>66.67</v>
      </c>
      <c r="AY42" s="27">
        <v>66.67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26</v>
      </c>
      <c r="BH42" s="27">
        <v>27</v>
      </c>
      <c r="BI42" s="27">
        <v>43</v>
      </c>
      <c r="BJ42" s="27">
        <v>24</v>
      </c>
      <c r="BK42" s="27">
        <v>35</v>
      </c>
      <c r="BL42" s="27">
        <v>289</v>
      </c>
      <c r="BM42" s="27">
        <v>138.88999999999999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6.9000000000000006E-2</v>
      </c>
      <c r="G43" s="19">
        <f t="shared" si="6"/>
        <v>0.52800000000000002</v>
      </c>
      <c r="H43" s="19">
        <f t="shared" si="6"/>
        <v>1.1399999999999999</v>
      </c>
      <c r="I43" s="19">
        <f t="shared" si="6"/>
        <v>0.54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0.37368000000000001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0.752</v>
      </c>
      <c r="V43" s="19">
        <f t="shared" si="6"/>
        <v>0.32948</v>
      </c>
      <c r="W43" s="19">
        <f>W42/1000</f>
        <v>0.32900000000000001</v>
      </c>
      <c r="X43" s="19">
        <f t="shared" si="6"/>
        <v>8.3000000000000001E-3</v>
      </c>
      <c r="Y43" s="19">
        <f t="shared" si="6"/>
        <v>0</v>
      </c>
      <c r="Z43" s="19">
        <f t="shared" si="6"/>
        <v>0.35</v>
      </c>
      <c r="AA43" s="19">
        <f t="shared" si="6"/>
        <v>0.35</v>
      </c>
      <c r="AB43" s="19">
        <f t="shared" si="6"/>
        <v>0.3</v>
      </c>
      <c r="AC43" s="19">
        <f t="shared" si="6"/>
        <v>0.3</v>
      </c>
      <c r="AD43" s="19">
        <f t="shared" si="6"/>
        <v>0.18</v>
      </c>
      <c r="AE43" s="19">
        <f t="shared" si="6"/>
        <v>0.3</v>
      </c>
      <c r="AF43" s="19">
        <f t="shared" si="6"/>
        <v>0.20899999999999999</v>
      </c>
      <c r="AG43" s="19">
        <f t="shared" si="6"/>
        <v>0.23182</v>
      </c>
      <c r="AH43" s="19">
        <f t="shared" si="6"/>
        <v>5.8999999999999997E-2</v>
      </c>
      <c r="AI43" s="19">
        <f t="shared" si="6"/>
        <v>6.7000000000000004E-2</v>
      </c>
      <c r="AJ43" s="19">
        <f t="shared" si="6"/>
        <v>4.8000000000000001E-2</v>
      </c>
      <c r="AK43" s="19">
        <f t="shared" si="6"/>
        <v>0.19</v>
      </c>
      <c r="AL43" s="19">
        <f t="shared" si="6"/>
        <v>0.19500000000000001</v>
      </c>
      <c r="AM43" s="19">
        <f t="shared" si="6"/>
        <v>0.29766999999999999</v>
      </c>
      <c r="AN43" s="19">
        <f t="shared" si="6"/>
        <v>0.255</v>
      </c>
      <c r="AO43" s="19">
        <f t="shared" si="6"/>
        <v>0</v>
      </c>
      <c r="AP43" s="19">
        <f t="shared" si="6"/>
        <v>0.22644</v>
      </c>
      <c r="AQ43" s="19">
        <f t="shared" si="6"/>
        <v>6.8750000000000006E-2</v>
      </c>
      <c r="AR43" s="19">
        <f t="shared" si="6"/>
        <v>5.6670000000000005E-2</v>
      </c>
      <c r="AS43" s="19">
        <f t="shared" si="6"/>
        <v>9.6670000000000006E-2</v>
      </c>
      <c r="AT43" s="19">
        <f t="shared" si="6"/>
        <v>7.1430000000000007E-2</v>
      </c>
      <c r="AU43" s="19">
        <f t="shared" si="6"/>
        <v>5.7140000000000003E-2</v>
      </c>
      <c r="AV43" s="19">
        <f t="shared" si="6"/>
        <v>5.6250000000000001E-2</v>
      </c>
      <c r="AW43" s="19">
        <f t="shared" si="6"/>
        <v>0.11428000000000001</v>
      </c>
      <c r="AX43" s="19">
        <f t="shared" si="6"/>
        <v>6.6670000000000007E-2</v>
      </c>
      <c r="AY43" s="19">
        <f t="shared" si="6"/>
        <v>6.6670000000000007E-2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2.5999999999999999E-2</v>
      </c>
      <c r="BH43" s="19">
        <f t="shared" si="6"/>
        <v>2.7E-2</v>
      </c>
      <c r="BI43" s="19">
        <f t="shared" si="6"/>
        <v>4.2999999999999997E-2</v>
      </c>
      <c r="BJ43" s="19">
        <f t="shared" si="6"/>
        <v>2.4E-2</v>
      </c>
      <c r="BK43" s="19">
        <f t="shared" si="6"/>
        <v>3.5000000000000003E-2</v>
      </c>
      <c r="BL43" s="19">
        <f t="shared" si="6"/>
        <v>0.28899999999999998</v>
      </c>
      <c r="BM43" s="19">
        <f t="shared" si="6"/>
        <v>0.13888999999999999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89"/>
      <c r="D44" s="30">
        <f>D29*D42</f>
        <v>4.0362</v>
      </c>
      <c r="E44" s="30">
        <f t="shared" ref="E44:BN44" si="8">E29*E42</f>
        <v>2.8000000000000003</v>
      </c>
      <c r="F44" s="30">
        <f t="shared" si="8"/>
        <v>3.0015000000000001</v>
      </c>
      <c r="G44" s="30">
        <f t="shared" si="8"/>
        <v>0.2112</v>
      </c>
      <c r="H44" s="30">
        <f t="shared" si="8"/>
        <v>0.91200000000000003</v>
      </c>
      <c r="I44" s="30">
        <f t="shared" si="8"/>
        <v>0</v>
      </c>
      <c r="J44" s="30">
        <f t="shared" si="8"/>
        <v>14.632899999999999</v>
      </c>
      <c r="K44" s="30">
        <f t="shared" si="8"/>
        <v>11.261480000000002</v>
      </c>
      <c r="L44" s="30">
        <f t="shared" si="8"/>
        <v>1.2049800000000002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10.528</v>
      </c>
      <c r="V44" s="30">
        <f t="shared" si="8"/>
        <v>0</v>
      </c>
      <c r="W44" s="30">
        <f>W29*W42</f>
        <v>0</v>
      </c>
      <c r="X44" s="30">
        <f t="shared" si="8"/>
        <v>9.0545454545454547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3.2399999999999998</v>
      </c>
      <c r="AE44" s="30">
        <f t="shared" si="8"/>
        <v>5.3999999999999995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1.3920000000000001</v>
      </c>
      <c r="AK44" s="30">
        <f t="shared" si="8"/>
        <v>0.22799999999999998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0.58001999999999998</v>
      </c>
      <c r="AT44" s="30">
        <f t="shared" si="8"/>
        <v>0</v>
      </c>
      <c r="AU44" s="30">
        <f t="shared" si="8"/>
        <v>0.85709999999999997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0.33</v>
      </c>
      <c r="BA44" s="30">
        <f t="shared" si="8"/>
        <v>11.25</v>
      </c>
      <c r="BB44" s="30">
        <f t="shared" si="8"/>
        <v>0</v>
      </c>
      <c r="BC44" s="30">
        <f t="shared" si="8"/>
        <v>2.75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2.34</v>
      </c>
      <c r="BH44" s="30">
        <f t="shared" si="8"/>
        <v>0.48600000000000004</v>
      </c>
      <c r="BI44" s="30">
        <f t="shared" si="8"/>
        <v>0.94599999999999995</v>
      </c>
      <c r="BJ44" s="30">
        <f t="shared" si="8"/>
        <v>3.84</v>
      </c>
      <c r="BK44" s="30">
        <f t="shared" si="8"/>
        <v>0</v>
      </c>
      <c r="BL44" s="30">
        <f t="shared" si="8"/>
        <v>0.57799999999999996</v>
      </c>
      <c r="BM44" s="30">
        <f t="shared" si="8"/>
        <v>1.083342</v>
      </c>
      <c r="BN44" s="30">
        <f t="shared" si="8"/>
        <v>5.9560000000000002E-2</v>
      </c>
      <c r="BO44" s="30">
        <f t="shared" ref="BO44" si="9">BO29*BO42</f>
        <v>0.35000000000000003</v>
      </c>
      <c r="BP44" s="31">
        <f>SUM(D44:BN44)</f>
        <v>93.002827454545482</v>
      </c>
      <c r="BQ44" s="32">
        <f>BP44/$C$7</f>
        <v>93.002827454545482</v>
      </c>
    </row>
    <row r="45" spans="1:69" ht="17.25" x14ac:dyDescent="0.3">
      <c r="A45" s="28"/>
      <c r="B45" s="29" t="s">
        <v>31</v>
      </c>
      <c r="C45" s="89"/>
      <c r="D45" s="30">
        <f>D29*D42</f>
        <v>4.0362</v>
      </c>
      <c r="E45" s="30">
        <f t="shared" ref="E45:BN45" si="10">E29*E42</f>
        <v>2.8000000000000003</v>
      </c>
      <c r="F45" s="30">
        <f t="shared" si="10"/>
        <v>3.0015000000000001</v>
      </c>
      <c r="G45" s="30">
        <f t="shared" si="10"/>
        <v>0.2112</v>
      </c>
      <c r="H45" s="30">
        <f t="shared" si="10"/>
        <v>0.91200000000000003</v>
      </c>
      <c r="I45" s="30">
        <f t="shared" si="10"/>
        <v>0</v>
      </c>
      <c r="J45" s="30">
        <f t="shared" si="10"/>
        <v>14.632899999999999</v>
      </c>
      <c r="K45" s="30">
        <f t="shared" si="10"/>
        <v>11.261480000000002</v>
      </c>
      <c r="L45" s="30">
        <f t="shared" si="10"/>
        <v>1.2049800000000002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10.528</v>
      </c>
      <c r="V45" s="30">
        <f t="shared" si="10"/>
        <v>0</v>
      </c>
      <c r="W45" s="30">
        <f>W29*W42</f>
        <v>0</v>
      </c>
      <c r="X45" s="30">
        <f t="shared" si="10"/>
        <v>9.0545454545454547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3.2399999999999998</v>
      </c>
      <c r="AE45" s="30">
        <f t="shared" si="10"/>
        <v>5.3999999999999995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1.3920000000000001</v>
      </c>
      <c r="AK45" s="30">
        <f t="shared" si="10"/>
        <v>0.22799999999999998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0.58001999999999998</v>
      </c>
      <c r="AT45" s="30">
        <f t="shared" si="10"/>
        <v>0</v>
      </c>
      <c r="AU45" s="30">
        <f t="shared" si="10"/>
        <v>0.85709999999999997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0.33</v>
      </c>
      <c r="BA45" s="30">
        <f t="shared" si="10"/>
        <v>11.25</v>
      </c>
      <c r="BB45" s="30">
        <f t="shared" si="10"/>
        <v>0</v>
      </c>
      <c r="BC45" s="30">
        <f t="shared" si="10"/>
        <v>2.75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2.34</v>
      </c>
      <c r="BH45" s="30">
        <f t="shared" si="10"/>
        <v>0.48600000000000004</v>
      </c>
      <c r="BI45" s="30">
        <f t="shared" si="10"/>
        <v>0.94599999999999995</v>
      </c>
      <c r="BJ45" s="30">
        <f t="shared" si="10"/>
        <v>3.84</v>
      </c>
      <c r="BK45" s="30">
        <f t="shared" si="10"/>
        <v>0</v>
      </c>
      <c r="BL45" s="30">
        <f t="shared" si="10"/>
        <v>0.57799999999999996</v>
      </c>
      <c r="BM45" s="30">
        <f t="shared" si="10"/>
        <v>1.083342</v>
      </c>
      <c r="BN45" s="30">
        <f t="shared" si="10"/>
        <v>5.9560000000000002E-2</v>
      </c>
      <c r="BO45" s="30">
        <f t="shared" ref="BO45" si="11">BO29*BO42</f>
        <v>0.35000000000000003</v>
      </c>
      <c r="BP45" s="31">
        <f>SUM(D45:BN45)</f>
        <v>93.002827454545482</v>
      </c>
      <c r="BQ45" s="32">
        <f>BP45/$C$7</f>
        <v>93.002827454545482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100.548282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90"/>
      <c r="B51" s="4" t="s">
        <v>3</v>
      </c>
      <c r="C51" s="92" t="s">
        <v>4</v>
      </c>
      <c r="D51" s="83" t="str">
        <f t="shared" ref="D51:T51" si="12">D5</f>
        <v>Хлеб пшеничный</v>
      </c>
      <c r="E51" s="83" t="str">
        <f t="shared" si="12"/>
        <v>Хлеб ржано-пшеничный</v>
      </c>
      <c r="F51" s="83" t="str">
        <f t="shared" si="12"/>
        <v>Сахар</v>
      </c>
      <c r="G51" s="83" t="str">
        <f t="shared" si="12"/>
        <v>Чай</v>
      </c>
      <c r="H51" s="83" t="str">
        <f t="shared" si="12"/>
        <v>Какао</v>
      </c>
      <c r="I51" s="83" t="str">
        <f t="shared" si="12"/>
        <v>Кофейный напиток</v>
      </c>
      <c r="J51" s="83" t="str">
        <f t="shared" si="12"/>
        <v>Молоко 2,5%</v>
      </c>
      <c r="K51" s="83" t="str">
        <f t="shared" si="12"/>
        <v>Масло сливочное</v>
      </c>
      <c r="L51" s="83" t="str">
        <f t="shared" si="12"/>
        <v>Сметана 15%</v>
      </c>
      <c r="M51" s="83" t="str">
        <f t="shared" si="12"/>
        <v>Молоко сухое</v>
      </c>
      <c r="N51" s="83" t="str">
        <f t="shared" si="12"/>
        <v>Снежок 2,5 %</v>
      </c>
      <c r="O51" s="83" t="str">
        <f t="shared" si="12"/>
        <v>Творог 5%</v>
      </c>
      <c r="P51" s="83" t="str">
        <f t="shared" si="12"/>
        <v>Молоко сгущенное</v>
      </c>
      <c r="Q51" s="83" t="str">
        <f t="shared" si="12"/>
        <v xml:space="preserve">Джем Сава </v>
      </c>
      <c r="R51" s="83" t="str">
        <f t="shared" si="12"/>
        <v>Сыр</v>
      </c>
      <c r="S51" s="83" t="str">
        <f t="shared" si="12"/>
        <v>Зеленый горошек</v>
      </c>
      <c r="T51" s="83" t="str">
        <f t="shared" si="12"/>
        <v>Кукуруза консервирован.</v>
      </c>
      <c r="U51" s="83" t="str">
        <f>U5</f>
        <v>Консервы рыбные</v>
      </c>
      <c r="V51" s="83" t="str">
        <f>V5</f>
        <v>Огурцы консервирован.</v>
      </c>
      <c r="W51" s="35"/>
      <c r="X51" s="83" t="str">
        <f>X5</f>
        <v>Яйцо</v>
      </c>
      <c r="Y51" s="83" t="str">
        <f>Y5</f>
        <v>Икра кабачковая</v>
      </c>
      <c r="Z51" s="83" t="str">
        <f t="shared" ref="Z51:AU51" si="13">Z5</f>
        <v>Изюм</v>
      </c>
      <c r="AA51" s="83" t="str">
        <f t="shared" si="13"/>
        <v>Курага</v>
      </c>
      <c r="AB51" s="83" t="str">
        <f t="shared" si="13"/>
        <v>Чернослив</v>
      </c>
      <c r="AC51" s="83" t="str">
        <f t="shared" si="13"/>
        <v>Шиповник</v>
      </c>
      <c r="AD51" s="83" t="str">
        <f t="shared" si="13"/>
        <v>Сухофрукты</v>
      </c>
      <c r="AE51" s="83" t="str">
        <f t="shared" si="13"/>
        <v>Ягода свежемороженная</v>
      </c>
      <c r="AF51" s="83" t="str">
        <f t="shared" si="13"/>
        <v>Лимон</v>
      </c>
      <c r="AG51" s="83" t="str">
        <f t="shared" si="13"/>
        <v>Кисель</v>
      </c>
      <c r="AH51" s="83" t="str">
        <f t="shared" si="13"/>
        <v xml:space="preserve">Сок </v>
      </c>
      <c r="AI51" s="83" t="str">
        <f t="shared" si="13"/>
        <v>Макаронные изделия</v>
      </c>
      <c r="AJ51" s="83" t="str">
        <f t="shared" si="13"/>
        <v>Мука</v>
      </c>
      <c r="AK51" s="83" t="str">
        <f t="shared" si="13"/>
        <v>Дрожжи</v>
      </c>
      <c r="AL51" s="83" t="str">
        <f t="shared" si="13"/>
        <v>Печенье</v>
      </c>
      <c r="AM51" s="83" t="str">
        <f t="shared" si="13"/>
        <v>Пряники</v>
      </c>
      <c r="AN51" s="83" t="str">
        <f t="shared" si="13"/>
        <v>Вафли</v>
      </c>
      <c r="AO51" s="83" t="str">
        <f t="shared" si="13"/>
        <v>Конфеты</v>
      </c>
      <c r="AP51" s="83" t="str">
        <f t="shared" si="13"/>
        <v>Повидло Сава</v>
      </c>
      <c r="AQ51" s="83" t="str">
        <f t="shared" si="13"/>
        <v>Крупа геркулес</v>
      </c>
      <c r="AR51" s="83" t="str">
        <f t="shared" si="13"/>
        <v>Крупа горох</v>
      </c>
      <c r="AS51" s="83" t="str">
        <f t="shared" si="13"/>
        <v>Крупа гречневая</v>
      </c>
      <c r="AT51" s="83" t="str">
        <f t="shared" si="13"/>
        <v>Крупа кукурузная</v>
      </c>
      <c r="AU51" s="83" t="str">
        <f t="shared" si="13"/>
        <v>Крупа манная</v>
      </c>
      <c r="AV51" s="83" t="str">
        <f>AV5</f>
        <v>Крупа перловая</v>
      </c>
      <c r="AW51" s="83" t="str">
        <f>AW5</f>
        <v>Крупа пшеничная</v>
      </c>
      <c r="AX51" s="83" t="str">
        <f>AX5</f>
        <v>Крупа пшено</v>
      </c>
      <c r="AY51" s="83" t="str">
        <f>AY5</f>
        <v>Крупа ячневая</v>
      </c>
      <c r="AZ51" s="83" t="str">
        <f>AZ5</f>
        <v>Рис</v>
      </c>
      <c r="BA51" s="83" t="str">
        <f t="shared" ref="BA51:BJ51" si="14">BA5</f>
        <v>Цыпленок бройлер</v>
      </c>
      <c r="BB51" s="83" t="str">
        <f t="shared" si="14"/>
        <v>Филе куриное</v>
      </c>
      <c r="BC51" s="83" t="str">
        <f t="shared" si="14"/>
        <v>Фарш говяжий</v>
      </c>
      <c r="BD51" s="83" t="str">
        <f t="shared" si="14"/>
        <v>Печень куриная</v>
      </c>
      <c r="BE51" s="83" t="str">
        <f t="shared" si="14"/>
        <v>Филе минтая</v>
      </c>
      <c r="BF51" s="83" t="str">
        <f t="shared" si="14"/>
        <v>Филе сельди слабосол.</v>
      </c>
      <c r="BG51" s="83" t="str">
        <f t="shared" si="14"/>
        <v>Картофель</v>
      </c>
      <c r="BH51" s="83" t="str">
        <f t="shared" si="14"/>
        <v>Морковь</v>
      </c>
      <c r="BI51" s="83" t="str">
        <f t="shared" si="14"/>
        <v>Лук</v>
      </c>
      <c r="BJ51" s="83" t="str">
        <f t="shared" si="14"/>
        <v>Капуста</v>
      </c>
      <c r="BK51" s="83" t="str">
        <f>BK5</f>
        <v>Свекла</v>
      </c>
      <c r="BL51" s="83" t="str">
        <f>BL5</f>
        <v>Томатная паста</v>
      </c>
      <c r="BM51" s="83" t="str">
        <f>BM5</f>
        <v>Масло растительное</v>
      </c>
      <c r="BN51" s="83" t="str">
        <f>BN5</f>
        <v>Соль</v>
      </c>
      <c r="BO51" s="83" t="str">
        <f>BO5</f>
        <v>Аскорбиновая кислота</v>
      </c>
      <c r="BP51" s="84" t="s">
        <v>5</v>
      </c>
      <c r="BQ51" s="84" t="s">
        <v>6</v>
      </c>
    </row>
    <row r="52" spans="1:69" ht="28.5" customHeight="1" x14ac:dyDescent="0.25">
      <c r="A52" s="91"/>
      <c r="B52" s="5" t="s">
        <v>7</v>
      </c>
      <c r="C52" s="9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35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84"/>
    </row>
    <row r="53" spans="1:69" x14ac:dyDescent="0.25">
      <c r="A53" s="85" t="s">
        <v>8</v>
      </c>
      <c r="B53" s="6" t="str">
        <f>B7</f>
        <v>Каша манная молочная</v>
      </c>
      <c r="C53" s="86">
        <f>$F$4</f>
        <v>1</v>
      </c>
      <c r="D53" s="6">
        <f>D7</f>
        <v>0</v>
      </c>
      <c r="E53" s="6">
        <f t="shared" ref="E53:BN57" si="15">E7</f>
        <v>0</v>
      </c>
      <c r="F53" s="6">
        <f t="shared" si="15"/>
        <v>4.0000000000000001E-3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5"/>
      <c r="B54" s="6" t="str">
        <f>B8</f>
        <v xml:space="preserve">Бутерброд с маслом </v>
      </c>
      <c r="C54" s="87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4.0000000000000001E-3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5"/>
      <c r="B55" s="6" t="str">
        <f>B9</f>
        <v>Какао с молоком</v>
      </c>
      <c r="C55" s="87"/>
      <c r="D55" s="6">
        <f>D9</f>
        <v>0</v>
      </c>
      <c r="E55" s="6">
        <f t="shared" si="15"/>
        <v>0</v>
      </c>
      <c r="F55" s="6">
        <f t="shared" si="15"/>
        <v>8.0000000000000002E-3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5"/>
      <c r="B56" s="6">
        <f>B10</f>
        <v>0</v>
      </c>
      <c r="C56" s="87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5"/>
      <c r="B57" s="6">
        <f>B11</f>
        <v>0</v>
      </c>
      <c r="C57" s="88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1.2E-2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6.0000000000000001E-3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0.02</v>
      </c>
      <c r="E59" s="21">
        <f t="shared" si="21"/>
        <v>0</v>
      </c>
      <c r="F59" s="21">
        <f t="shared" si="21"/>
        <v>1.2E-2</v>
      </c>
      <c r="G59" s="21">
        <f t="shared" si="21"/>
        <v>0</v>
      </c>
      <c r="H59" s="21">
        <f t="shared" si="21"/>
        <v>8.0000000000000004E-4</v>
      </c>
      <c r="I59" s="21">
        <f t="shared" si="21"/>
        <v>0</v>
      </c>
      <c r="J59" s="21">
        <f t="shared" si="21"/>
        <v>0.17</v>
      </c>
      <c r="K59" s="21">
        <f t="shared" si="21"/>
        <v>6.0000000000000001E-3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1.4999999999999999E-2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70</v>
      </c>
      <c r="F61" s="27">
        <f t="shared" si="23"/>
        <v>69</v>
      </c>
      <c r="G61" s="27">
        <f t="shared" si="23"/>
        <v>528</v>
      </c>
      <c r="H61" s="27">
        <f t="shared" si="23"/>
        <v>1140</v>
      </c>
      <c r="I61" s="27">
        <f t="shared" si="23"/>
        <v>540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504</v>
      </c>
      <c r="N61" s="27">
        <f t="shared" si="23"/>
        <v>99.49</v>
      </c>
      <c r="O61" s="27">
        <f t="shared" si="23"/>
        <v>320.32</v>
      </c>
      <c r="P61" s="27">
        <f t="shared" si="23"/>
        <v>373.68</v>
      </c>
      <c r="Q61" s="27">
        <f t="shared" si="23"/>
        <v>416.67</v>
      </c>
      <c r="R61" s="27">
        <f t="shared" si="23"/>
        <v>0</v>
      </c>
      <c r="S61" s="27">
        <f t="shared" si="23"/>
        <v>130</v>
      </c>
      <c r="T61" s="27">
        <f t="shared" si="23"/>
        <v>0</v>
      </c>
      <c r="U61" s="27">
        <f t="shared" si="23"/>
        <v>752</v>
      </c>
      <c r="V61" s="27">
        <f t="shared" si="23"/>
        <v>329.48</v>
      </c>
      <c r="W61" s="27">
        <f>W42</f>
        <v>329</v>
      </c>
      <c r="X61" s="27">
        <f t="shared" si="23"/>
        <v>8.3000000000000007</v>
      </c>
      <c r="Y61" s="27">
        <f t="shared" si="23"/>
        <v>0</v>
      </c>
      <c r="Z61" s="27">
        <f t="shared" si="23"/>
        <v>350</v>
      </c>
      <c r="AA61" s="27">
        <f t="shared" si="23"/>
        <v>350</v>
      </c>
      <c r="AB61" s="27">
        <f t="shared" si="23"/>
        <v>300</v>
      </c>
      <c r="AC61" s="27">
        <f t="shared" si="23"/>
        <v>300</v>
      </c>
      <c r="AD61" s="27">
        <f t="shared" si="23"/>
        <v>180</v>
      </c>
      <c r="AE61" s="27">
        <f t="shared" si="23"/>
        <v>300</v>
      </c>
      <c r="AF61" s="27">
        <f t="shared" si="23"/>
        <v>209</v>
      </c>
      <c r="AG61" s="27">
        <f t="shared" si="23"/>
        <v>231.82</v>
      </c>
      <c r="AH61" s="27">
        <f t="shared" si="23"/>
        <v>59</v>
      </c>
      <c r="AI61" s="27">
        <f t="shared" si="23"/>
        <v>67</v>
      </c>
      <c r="AJ61" s="27">
        <f t="shared" si="23"/>
        <v>48</v>
      </c>
      <c r="AK61" s="27">
        <f t="shared" si="23"/>
        <v>190</v>
      </c>
      <c r="AL61" s="27">
        <f t="shared" si="23"/>
        <v>195</v>
      </c>
      <c r="AM61" s="27">
        <f t="shared" si="23"/>
        <v>297.67</v>
      </c>
      <c r="AN61" s="27">
        <f t="shared" si="23"/>
        <v>255</v>
      </c>
      <c r="AO61" s="27">
        <f t="shared" si="23"/>
        <v>0</v>
      </c>
      <c r="AP61" s="27">
        <f t="shared" si="23"/>
        <v>226.44</v>
      </c>
      <c r="AQ61" s="27">
        <f t="shared" si="23"/>
        <v>68.75</v>
      </c>
      <c r="AR61" s="27">
        <f t="shared" si="23"/>
        <v>56.67</v>
      </c>
      <c r="AS61" s="27">
        <f t="shared" si="23"/>
        <v>96.67</v>
      </c>
      <c r="AT61" s="27">
        <f t="shared" si="23"/>
        <v>71.430000000000007</v>
      </c>
      <c r="AU61" s="27">
        <f t="shared" si="23"/>
        <v>57.14</v>
      </c>
      <c r="AV61" s="27">
        <f t="shared" si="23"/>
        <v>56.25</v>
      </c>
      <c r="AW61" s="27">
        <f t="shared" si="23"/>
        <v>114.28</v>
      </c>
      <c r="AX61" s="27">
        <f t="shared" si="23"/>
        <v>66.67</v>
      </c>
      <c r="AY61" s="27">
        <f t="shared" si="23"/>
        <v>66.67</v>
      </c>
      <c r="AZ61" s="27">
        <f t="shared" si="23"/>
        <v>110</v>
      </c>
      <c r="BA61" s="27">
        <f t="shared" si="23"/>
        <v>225</v>
      </c>
      <c r="BB61" s="27">
        <f t="shared" si="23"/>
        <v>360</v>
      </c>
      <c r="BC61" s="27">
        <f t="shared" si="23"/>
        <v>550</v>
      </c>
      <c r="BD61" s="27">
        <f t="shared" si="23"/>
        <v>205</v>
      </c>
      <c r="BE61" s="27">
        <f t="shared" si="23"/>
        <v>330</v>
      </c>
      <c r="BF61" s="27">
        <f t="shared" si="23"/>
        <v>0</v>
      </c>
      <c r="BG61" s="27">
        <f t="shared" si="23"/>
        <v>26</v>
      </c>
      <c r="BH61" s="27">
        <f t="shared" si="23"/>
        <v>27</v>
      </c>
      <c r="BI61" s="27">
        <f t="shared" si="23"/>
        <v>43</v>
      </c>
      <c r="BJ61" s="27">
        <f t="shared" si="23"/>
        <v>24</v>
      </c>
      <c r="BK61" s="27">
        <f t="shared" si="23"/>
        <v>35</v>
      </c>
      <c r="BL61" s="27">
        <f t="shared" si="23"/>
        <v>289</v>
      </c>
      <c r="BM61" s="27">
        <f t="shared" si="23"/>
        <v>138.88999999999999</v>
      </c>
      <c r="BN61" s="27">
        <f t="shared" si="23"/>
        <v>14.89</v>
      </c>
      <c r="BO61" s="27">
        <f t="shared" ref="BO61" si="24">BO42</f>
        <v>10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6.9000000000000006E-2</v>
      </c>
      <c r="G62" s="19">
        <f t="shared" si="25"/>
        <v>0.52800000000000002</v>
      </c>
      <c r="H62" s="19">
        <f t="shared" si="25"/>
        <v>1.1399999999999999</v>
      </c>
      <c r="I62" s="19">
        <f t="shared" si="25"/>
        <v>0.54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0.752</v>
      </c>
      <c r="V62" s="19">
        <f t="shared" si="25"/>
        <v>0.32948</v>
      </c>
      <c r="W62" s="19">
        <f>W61/1000</f>
        <v>0.32900000000000001</v>
      </c>
      <c r="X62" s="19">
        <f t="shared" si="25"/>
        <v>8.3000000000000001E-3</v>
      </c>
      <c r="Y62" s="19">
        <f t="shared" si="25"/>
        <v>0</v>
      </c>
      <c r="Z62" s="19">
        <f t="shared" si="25"/>
        <v>0.35</v>
      </c>
      <c r="AA62" s="19">
        <f t="shared" si="25"/>
        <v>0.35</v>
      </c>
      <c r="AB62" s="19">
        <f t="shared" si="25"/>
        <v>0.3</v>
      </c>
      <c r="AC62" s="19">
        <f t="shared" si="25"/>
        <v>0.3</v>
      </c>
      <c r="AD62" s="19">
        <f t="shared" si="25"/>
        <v>0.18</v>
      </c>
      <c r="AE62" s="19">
        <f t="shared" si="25"/>
        <v>0.3</v>
      </c>
      <c r="AF62" s="19">
        <f t="shared" si="25"/>
        <v>0.20899999999999999</v>
      </c>
      <c r="AG62" s="19">
        <f t="shared" si="25"/>
        <v>0.23182</v>
      </c>
      <c r="AH62" s="19">
        <f t="shared" si="25"/>
        <v>5.8999999999999997E-2</v>
      </c>
      <c r="AI62" s="19">
        <f t="shared" si="25"/>
        <v>6.7000000000000004E-2</v>
      </c>
      <c r="AJ62" s="19">
        <f t="shared" si="25"/>
        <v>4.8000000000000001E-2</v>
      </c>
      <c r="AK62" s="19">
        <f t="shared" si="25"/>
        <v>0.19</v>
      </c>
      <c r="AL62" s="19">
        <f t="shared" si="25"/>
        <v>0.19500000000000001</v>
      </c>
      <c r="AM62" s="19">
        <f t="shared" si="25"/>
        <v>0.29766999999999999</v>
      </c>
      <c r="AN62" s="19">
        <f t="shared" si="25"/>
        <v>0.255</v>
      </c>
      <c r="AO62" s="19">
        <f t="shared" si="25"/>
        <v>0</v>
      </c>
      <c r="AP62" s="19">
        <f t="shared" si="25"/>
        <v>0.22644</v>
      </c>
      <c r="AQ62" s="19">
        <f t="shared" si="25"/>
        <v>6.8750000000000006E-2</v>
      </c>
      <c r="AR62" s="19">
        <f t="shared" si="25"/>
        <v>5.6670000000000005E-2</v>
      </c>
      <c r="AS62" s="19">
        <f t="shared" si="25"/>
        <v>9.6670000000000006E-2</v>
      </c>
      <c r="AT62" s="19">
        <f t="shared" si="25"/>
        <v>7.1430000000000007E-2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6.6670000000000007E-2</v>
      </c>
      <c r="AY62" s="19">
        <f t="shared" si="25"/>
        <v>6.6670000000000007E-2</v>
      </c>
      <c r="AZ62" s="19">
        <f t="shared" si="25"/>
        <v>0.11</v>
      </c>
      <c r="BA62" s="19">
        <f t="shared" si="25"/>
        <v>0.22500000000000001</v>
      </c>
      <c r="BB62" s="19">
        <f t="shared" si="25"/>
        <v>0.36</v>
      </c>
      <c r="BC62" s="19">
        <f t="shared" si="25"/>
        <v>0.55000000000000004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2.5999999999999999E-2</v>
      </c>
      <c r="BH62" s="19">
        <f t="shared" si="25"/>
        <v>2.7E-2</v>
      </c>
      <c r="BI62" s="19">
        <f t="shared" si="25"/>
        <v>4.2999999999999997E-2</v>
      </c>
      <c r="BJ62" s="19">
        <f t="shared" si="25"/>
        <v>2.4E-2</v>
      </c>
      <c r="BK62" s="19">
        <f t="shared" si="25"/>
        <v>3.5000000000000003E-2</v>
      </c>
      <c r="BL62" s="19">
        <f t="shared" si="25"/>
        <v>0.28899999999999998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8"/>
      <c r="B63" s="29" t="s">
        <v>30</v>
      </c>
      <c r="C63" s="89"/>
      <c r="D63" s="30">
        <f>D59*D61</f>
        <v>1.3453999999999999</v>
      </c>
      <c r="E63" s="30">
        <f t="shared" ref="E63:BN63" si="27">E59*E61</f>
        <v>0</v>
      </c>
      <c r="F63" s="30">
        <f t="shared" si="27"/>
        <v>0.82800000000000007</v>
      </c>
      <c r="G63" s="30">
        <f t="shared" si="27"/>
        <v>0</v>
      </c>
      <c r="H63" s="30">
        <f t="shared" si="27"/>
        <v>0.91200000000000003</v>
      </c>
      <c r="I63" s="30">
        <f t="shared" si="27"/>
        <v>0</v>
      </c>
      <c r="J63" s="30">
        <f t="shared" si="27"/>
        <v>12.134600000000001</v>
      </c>
      <c r="K63" s="30">
        <f t="shared" si="27"/>
        <v>3.9746400000000004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0.85709999999999997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1.489E-2</v>
      </c>
      <c r="BO63" s="30">
        <f t="shared" ref="BO63" si="28">BO59*BO61</f>
        <v>0</v>
      </c>
      <c r="BP63" s="31">
        <f>SUM(D63:BN63)</f>
        <v>20.06663</v>
      </c>
      <c r="BQ63" s="32">
        <f>BP63/$C$7</f>
        <v>20.06663</v>
      </c>
    </row>
    <row r="64" spans="1:69" ht="15" customHeight="1" x14ac:dyDescent="0.3">
      <c r="A64" s="28"/>
      <c r="B64" s="29" t="s">
        <v>31</v>
      </c>
      <c r="C64" s="89"/>
      <c r="D64" s="30">
        <f>D59*D61</f>
        <v>1.3453999999999999</v>
      </c>
      <c r="E64" s="30">
        <f t="shared" ref="E64:BN64" si="29">E59*E61</f>
        <v>0</v>
      </c>
      <c r="F64" s="30">
        <f t="shared" si="29"/>
        <v>0.82800000000000007</v>
      </c>
      <c r="G64" s="30">
        <f t="shared" si="29"/>
        <v>0</v>
      </c>
      <c r="H64" s="30">
        <f t="shared" si="29"/>
        <v>0.91200000000000003</v>
      </c>
      <c r="I64" s="30">
        <f t="shared" si="29"/>
        <v>0</v>
      </c>
      <c r="J64" s="30">
        <f t="shared" si="29"/>
        <v>12.134600000000001</v>
      </c>
      <c r="K64" s="30">
        <f t="shared" si="29"/>
        <v>3.9746400000000004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0.85709999999999997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BO59*BO61</f>
        <v>0</v>
      </c>
      <c r="BP64" s="31">
        <f>SUM(D64:BN64)</f>
        <v>20.06663</v>
      </c>
      <c r="BQ64" s="32">
        <f>BP64/$C$7</f>
        <v>20.06663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90"/>
      <c r="B69" s="4" t="s">
        <v>3</v>
      </c>
      <c r="C69" s="92" t="s">
        <v>4</v>
      </c>
      <c r="D69" s="83" t="str">
        <f t="shared" ref="D69:AN69" si="31">D51</f>
        <v>Хлеб пшеничный</v>
      </c>
      <c r="E69" s="83" t="str">
        <f t="shared" si="31"/>
        <v>Хлеб ржано-пшеничный</v>
      </c>
      <c r="F69" s="83" t="str">
        <f t="shared" si="31"/>
        <v>Сахар</v>
      </c>
      <c r="G69" s="83" t="str">
        <f t="shared" si="31"/>
        <v>Чай</v>
      </c>
      <c r="H69" s="83" t="str">
        <f t="shared" si="31"/>
        <v>Какао</v>
      </c>
      <c r="I69" s="83" t="str">
        <f t="shared" si="31"/>
        <v>Кофейный напиток</v>
      </c>
      <c r="J69" s="83" t="str">
        <f t="shared" si="31"/>
        <v>Молоко 2,5%</v>
      </c>
      <c r="K69" s="83" t="str">
        <f t="shared" si="31"/>
        <v>Масло сливочное</v>
      </c>
      <c r="L69" s="83" t="str">
        <f t="shared" si="31"/>
        <v>Сметана 15%</v>
      </c>
      <c r="M69" s="83" t="str">
        <f t="shared" si="31"/>
        <v>Молоко сухое</v>
      </c>
      <c r="N69" s="83" t="str">
        <f t="shared" si="31"/>
        <v>Снежок 2,5 %</v>
      </c>
      <c r="O69" s="83" t="str">
        <f t="shared" si="31"/>
        <v>Творог 5%</v>
      </c>
      <c r="P69" s="83" t="str">
        <f t="shared" si="31"/>
        <v>Молоко сгущенное</v>
      </c>
      <c r="Q69" s="83" t="str">
        <f t="shared" si="31"/>
        <v xml:space="preserve">Джем Сава </v>
      </c>
      <c r="R69" s="83" t="str">
        <f t="shared" si="31"/>
        <v>Сыр</v>
      </c>
      <c r="S69" s="83" t="str">
        <f t="shared" si="31"/>
        <v>Зеленый горошек</v>
      </c>
      <c r="T69" s="83" t="str">
        <f t="shared" si="31"/>
        <v>Кукуруза консервирован.</v>
      </c>
      <c r="U69" s="83" t="str">
        <f t="shared" si="31"/>
        <v>Консервы рыбные</v>
      </c>
      <c r="V69" s="83" t="str">
        <f t="shared" si="31"/>
        <v>Огурцы консервирован.</v>
      </c>
      <c r="W69" s="35"/>
      <c r="X69" s="83" t="str">
        <f t="shared" si="31"/>
        <v>Яйцо</v>
      </c>
      <c r="Y69" s="83" t="str">
        <f t="shared" si="31"/>
        <v>Икра кабачковая</v>
      </c>
      <c r="Z69" s="83" t="str">
        <f t="shared" si="31"/>
        <v>Изюм</v>
      </c>
      <c r="AA69" s="83" t="str">
        <f t="shared" si="31"/>
        <v>Курага</v>
      </c>
      <c r="AB69" s="83" t="str">
        <f t="shared" si="31"/>
        <v>Чернослив</v>
      </c>
      <c r="AC69" s="83" t="str">
        <f t="shared" si="31"/>
        <v>Шиповник</v>
      </c>
      <c r="AD69" s="83" t="str">
        <f t="shared" si="31"/>
        <v>Сухофрукты</v>
      </c>
      <c r="AE69" s="83" t="str">
        <f t="shared" si="31"/>
        <v>Ягода свежемороженная</v>
      </c>
      <c r="AF69" s="83" t="str">
        <f t="shared" si="31"/>
        <v>Лимон</v>
      </c>
      <c r="AG69" s="83" t="str">
        <f t="shared" si="31"/>
        <v>Кисель</v>
      </c>
      <c r="AH69" s="83" t="str">
        <f t="shared" si="31"/>
        <v xml:space="preserve">Сок </v>
      </c>
      <c r="AI69" s="83" t="str">
        <f t="shared" si="31"/>
        <v>Макаронные изделия</v>
      </c>
      <c r="AJ69" s="83" t="str">
        <f t="shared" si="31"/>
        <v>Мука</v>
      </c>
      <c r="AK69" s="83" t="str">
        <f t="shared" si="31"/>
        <v>Дрожжи</v>
      </c>
      <c r="AL69" s="83" t="str">
        <f t="shared" si="31"/>
        <v>Печенье</v>
      </c>
      <c r="AM69" s="83" t="str">
        <f t="shared" si="31"/>
        <v>Пряники</v>
      </c>
      <c r="AN69" s="83" t="str">
        <f t="shared" si="31"/>
        <v>Вафли</v>
      </c>
      <c r="AO69" s="83" t="str">
        <f>AO51</f>
        <v>Конфеты</v>
      </c>
      <c r="AP69" s="83" t="str">
        <f>AP51</f>
        <v>Повидло Сава</v>
      </c>
      <c r="AQ69" s="83" t="str">
        <f>AQ51</f>
        <v>Крупа геркулес</v>
      </c>
      <c r="AR69" s="83" t="str">
        <f>AR51</f>
        <v>Крупа горох</v>
      </c>
      <c r="AS69" s="83" t="str">
        <f t="shared" ref="AS69:AX69" si="32">AS51</f>
        <v>Крупа гречневая</v>
      </c>
      <c r="AT69" s="83" t="str">
        <f t="shared" si="32"/>
        <v>Крупа кукурузная</v>
      </c>
      <c r="AU69" s="83" t="str">
        <f t="shared" si="32"/>
        <v>Крупа манная</v>
      </c>
      <c r="AV69" s="83" t="str">
        <f t="shared" si="32"/>
        <v>Крупа перловая</v>
      </c>
      <c r="AW69" s="83" t="str">
        <f t="shared" si="32"/>
        <v>Крупа пшеничная</v>
      </c>
      <c r="AX69" s="83" t="str">
        <f t="shared" si="32"/>
        <v>Крупа пшено</v>
      </c>
      <c r="AY69" s="83" t="str">
        <f>AY51</f>
        <v>Крупа ячневая</v>
      </c>
      <c r="AZ69" s="83" t="str">
        <f t="shared" ref="AZ69:BN69" si="33">AZ51</f>
        <v>Рис</v>
      </c>
      <c r="BA69" s="83" t="str">
        <f t="shared" si="33"/>
        <v>Цыпленок бройлер</v>
      </c>
      <c r="BB69" s="83" t="str">
        <f t="shared" si="33"/>
        <v>Филе куриное</v>
      </c>
      <c r="BC69" s="83" t="str">
        <f t="shared" si="33"/>
        <v>Фарш говяжий</v>
      </c>
      <c r="BD69" s="83" t="str">
        <f t="shared" si="33"/>
        <v>Печень куриная</v>
      </c>
      <c r="BE69" s="83" t="str">
        <f t="shared" si="33"/>
        <v>Филе минтая</v>
      </c>
      <c r="BF69" s="92" t="str">
        <f t="shared" si="33"/>
        <v>Филе сельди слабосол.</v>
      </c>
      <c r="BG69" s="92" t="str">
        <f t="shared" si="33"/>
        <v>Картофель</v>
      </c>
      <c r="BH69" s="92" t="str">
        <f t="shared" si="33"/>
        <v>Морковь</v>
      </c>
      <c r="BI69" s="92" t="str">
        <f t="shared" si="33"/>
        <v>Лук</v>
      </c>
      <c r="BJ69" s="92" t="str">
        <f t="shared" si="33"/>
        <v>Капуста</v>
      </c>
      <c r="BK69" s="92" t="str">
        <f t="shared" si="33"/>
        <v>Свекла</v>
      </c>
      <c r="BL69" s="92" t="str">
        <f t="shared" si="33"/>
        <v>Томатная паста</v>
      </c>
      <c r="BM69" s="92" t="str">
        <f t="shared" si="33"/>
        <v>Масло растительное</v>
      </c>
      <c r="BN69" s="92" t="str">
        <f t="shared" si="33"/>
        <v>Соль</v>
      </c>
      <c r="BO69" s="92" t="str">
        <f t="shared" ref="BO69" si="34">BO51</f>
        <v>Аскорбиновая кислота</v>
      </c>
      <c r="BP69" s="84" t="s">
        <v>5</v>
      </c>
      <c r="BQ69" s="84" t="s">
        <v>6</v>
      </c>
    </row>
    <row r="70" spans="1:69" ht="28.5" customHeight="1" x14ac:dyDescent="0.25">
      <c r="A70" s="91"/>
      <c r="B70" s="5" t="s">
        <v>7</v>
      </c>
      <c r="C70" s="9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35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84"/>
      <c r="BQ70" s="84"/>
    </row>
    <row r="71" spans="1:69" x14ac:dyDescent="0.25">
      <c r="A71" s="85" t="s">
        <v>12</v>
      </c>
      <c r="B71" s="6" t="str">
        <f>B12</f>
        <v>Суп шахтерский</v>
      </c>
      <c r="C71" s="86">
        <f>$F$4</f>
        <v>1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5"/>
      <c r="B72" s="6" t="str">
        <f t="shared" ref="B72:B77" si="37">B13</f>
        <v>Капуста, тушеная с мясом</v>
      </c>
      <c r="C72" s="87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5"/>
      <c r="B73" s="6" t="str">
        <f t="shared" si="37"/>
        <v>Хлеб пшеничный</v>
      </c>
      <c r="C73" s="87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5"/>
      <c r="B74" s="6" t="str">
        <f t="shared" si="37"/>
        <v>Хлеб ржано-пшеничный</v>
      </c>
      <c r="C74" s="87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5"/>
      <c r="B75" s="6" t="str">
        <f t="shared" si="37"/>
        <v>Компот из сухофруктов</v>
      </c>
      <c r="C75" s="87"/>
      <c r="D75" s="6">
        <f t="shared" si="35"/>
        <v>0</v>
      </c>
      <c r="E75" s="6">
        <f t="shared" si="35"/>
        <v>0</v>
      </c>
      <c r="F75" s="6">
        <f t="shared" si="35"/>
        <v>1.0999999999999999E-2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5"/>
      <c r="B76" s="6">
        <f t="shared" si="37"/>
        <v>0</v>
      </c>
      <c r="C76" s="87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5"/>
      <c r="B77" s="6">
        <f t="shared" si="37"/>
        <v>0</v>
      </c>
      <c r="C77" s="88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0.02</v>
      </c>
      <c r="E79" s="21">
        <f t="shared" si="45"/>
        <v>0.04</v>
      </c>
      <c r="F79" s="21">
        <f t="shared" si="45"/>
        <v>1.0999999999999999E-2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5.0000000000000001E-3</v>
      </c>
      <c r="L79" s="21">
        <f t="shared" si="45"/>
        <v>6.0000000000000001E-3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1.7999999999999999E-2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6.0000000000000001E-3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0.05</v>
      </c>
      <c r="BB79" s="21">
        <f t="shared" si="45"/>
        <v>0</v>
      </c>
      <c r="BC79" s="21">
        <f t="shared" si="45"/>
        <v>5.0000000000000001E-3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0.09</v>
      </c>
      <c r="BH79" s="21">
        <f t="shared" si="45"/>
        <v>1.8000000000000002E-2</v>
      </c>
      <c r="BI79" s="21">
        <f t="shared" si="45"/>
        <v>0.02</v>
      </c>
      <c r="BJ79" s="21">
        <f t="shared" si="45"/>
        <v>0.16</v>
      </c>
      <c r="BK79" s="21">
        <f t="shared" si="45"/>
        <v>0</v>
      </c>
      <c r="BL79" s="21">
        <f t="shared" si="45"/>
        <v>2E-3</v>
      </c>
      <c r="BM79" s="21">
        <f t="shared" si="45"/>
        <v>7.0000000000000001E-3</v>
      </c>
      <c r="BN79" s="21">
        <f t="shared" si="45"/>
        <v>2E-3</v>
      </c>
      <c r="BO79" s="21">
        <f t="shared" ref="BO79" si="46">PRODUCT(BO78,$F$4)</f>
        <v>3.5000000000000003E-2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70</v>
      </c>
      <c r="F81" s="27">
        <f t="shared" si="47"/>
        <v>69</v>
      </c>
      <c r="G81" s="27">
        <f t="shared" si="47"/>
        <v>528</v>
      </c>
      <c r="H81" s="27">
        <f t="shared" si="47"/>
        <v>1140</v>
      </c>
      <c r="I81" s="27">
        <f t="shared" si="47"/>
        <v>540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504</v>
      </c>
      <c r="N81" s="27">
        <f t="shared" si="47"/>
        <v>99.49</v>
      </c>
      <c r="O81" s="27">
        <f t="shared" si="47"/>
        <v>320.32</v>
      </c>
      <c r="P81" s="27">
        <f t="shared" si="47"/>
        <v>373.68</v>
      </c>
      <c r="Q81" s="27">
        <f t="shared" si="47"/>
        <v>416.67</v>
      </c>
      <c r="R81" s="27">
        <f t="shared" si="47"/>
        <v>0</v>
      </c>
      <c r="S81" s="27">
        <f t="shared" si="47"/>
        <v>130</v>
      </c>
      <c r="T81" s="27">
        <f t="shared" si="47"/>
        <v>0</v>
      </c>
      <c r="U81" s="27">
        <f t="shared" si="47"/>
        <v>752</v>
      </c>
      <c r="V81" s="27">
        <f t="shared" si="47"/>
        <v>329.48</v>
      </c>
      <c r="W81" s="27">
        <f>W42</f>
        <v>329</v>
      </c>
      <c r="X81" s="27">
        <f t="shared" si="47"/>
        <v>8.3000000000000007</v>
      </c>
      <c r="Y81" s="27">
        <f t="shared" si="47"/>
        <v>0</v>
      </c>
      <c r="Z81" s="27">
        <f t="shared" si="47"/>
        <v>350</v>
      </c>
      <c r="AA81" s="27">
        <f t="shared" si="47"/>
        <v>350</v>
      </c>
      <c r="AB81" s="27">
        <f t="shared" si="47"/>
        <v>300</v>
      </c>
      <c r="AC81" s="27">
        <f t="shared" si="47"/>
        <v>300</v>
      </c>
      <c r="AD81" s="27">
        <f t="shared" si="47"/>
        <v>180</v>
      </c>
      <c r="AE81" s="27">
        <f t="shared" si="47"/>
        <v>300</v>
      </c>
      <c r="AF81" s="27">
        <f t="shared" si="47"/>
        <v>209</v>
      </c>
      <c r="AG81" s="27">
        <f t="shared" si="47"/>
        <v>231.82</v>
      </c>
      <c r="AH81" s="27">
        <f t="shared" si="47"/>
        <v>59</v>
      </c>
      <c r="AI81" s="27">
        <f t="shared" si="47"/>
        <v>67</v>
      </c>
      <c r="AJ81" s="27">
        <f t="shared" si="47"/>
        <v>48</v>
      </c>
      <c r="AK81" s="27">
        <f t="shared" si="47"/>
        <v>190</v>
      </c>
      <c r="AL81" s="27">
        <f t="shared" si="47"/>
        <v>195</v>
      </c>
      <c r="AM81" s="27">
        <f t="shared" si="47"/>
        <v>297.67</v>
      </c>
      <c r="AN81" s="27">
        <f t="shared" si="47"/>
        <v>255</v>
      </c>
      <c r="AO81" s="27">
        <f t="shared" si="47"/>
        <v>0</v>
      </c>
      <c r="AP81" s="27">
        <f t="shared" si="47"/>
        <v>226.44</v>
      </c>
      <c r="AQ81" s="27">
        <f t="shared" si="47"/>
        <v>68.75</v>
      </c>
      <c r="AR81" s="27">
        <f t="shared" si="47"/>
        <v>56.67</v>
      </c>
      <c r="AS81" s="27">
        <f t="shared" si="47"/>
        <v>96.67</v>
      </c>
      <c r="AT81" s="27">
        <f t="shared" si="47"/>
        <v>71.430000000000007</v>
      </c>
      <c r="AU81" s="27">
        <f t="shared" si="47"/>
        <v>57.14</v>
      </c>
      <c r="AV81" s="27">
        <f t="shared" si="47"/>
        <v>56.25</v>
      </c>
      <c r="AW81" s="27">
        <f t="shared" si="47"/>
        <v>114.28</v>
      </c>
      <c r="AX81" s="27">
        <f t="shared" si="47"/>
        <v>66.67</v>
      </c>
      <c r="AY81" s="27">
        <f t="shared" si="47"/>
        <v>66.67</v>
      </c>
      <c r="AZ81" s="27">
        <f t="shared" si="47"/>
        <v>110</v>
      </c>
      <c r="BA81" s="27">
        <f t="shared" si="47"/>
        <v>225</v>
      </c>
      <c r="BB81" s="27">
        <f t="shared" si="47"/>
        <v>360</v>
      </c>
      <c r="BC81" s="27">
        <f t="shared" si="47"/>
        <v>550</v>
      </c>
      <c r="BD81" s="27">
        <f t="shared" si="47"/>
        <v>205</v>
      </c>
      <c r="BE81" s="27">
        <f t="shared" si="47"/>
        <v>330</v>
      </c>
      <c r="BF81" s="27">
        <f t="shared" si="47"/>
        <v>0</v>
      </c>
      <c r="BG81" s="27">
        <f t="shared" si="47"/>
        <v>26</v>
      </c>
      <c r="BH81" s="27">
        <f t="shared" si="47"/>
        <v>27</v>
      </c>
      <c r="BI81" s="27">
        <f t="shared" si="47"/>
        <v>43</v>
      </c>
      <c r="BJ81" s="27">
        <f t="shared" si="47"/>
        <v>24</v>
      </c>
      <c r="BK81" s="27">
        <f t="shared" si="47"/>
        <v>35</v>
      </c>
      <c r="BL81" s="27">
        <f t="shared" si="47"/>
        <v>289</v>
      </c>
      <c r="BM81" s="27">
        <f t="shared" si="47"/>
        <v>138.88999999999999</v>
      </c>
      <c r="BN81" s="27">
        <f t="shared" si="47"/>
        <v>14.89</v>
      </c>
      <c r="BO81" s="27">
        <f t="shared" ref="BO81" si="48">BO42</f>
        <v>10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7.0000000000000007E-2</v>
      </c>
      <c r="F82" s="19">
        <f t="shared" si="49"/>
        <v>6.9000000000000006E-2</v>
      </c>
      <c r="G82" s="19">
        <f t="shared" si="49"/>
        <v>0.52800000000000002</v>
      </c>
      <c r="H82" s="19">
        <f t="shared" si="49"/>
        <v>1.1399999999999999</v>
      </c>
      <c r="I82" s="19">
        <f t="shared" si="49"/>
        <v>0.54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0.504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0.37368000000000001</v>
      </c>
      <c r="Q82" s="19">
        <f t="shared" si="49"/>
        <v>0.41667000000000004</v>
      </c>
      <c r="R82" s="19">
        <f t="shared" si="49"/>
        <v>0</v>
      </c>
      <c r="S82" s="19">
        <f t="shared" si="49"/>
        <v>0.13</v>
      </c>
      <c r="T82" s="19">
        <f t="shared" si="49"/>
        <v>0</v>
      </c>
      <c r="U82" s="19">
        <f t="shared" si="49"/>
        <v>0.752</v>
      </c>
      <c r="V82" s="19">
        <f t="shared" si="49"/>
        <v>0.32948</v>
      </c>
      <c r="W82" s="19">
        <f>W81/1000</f>
        <v>0.32900000000000001</v>
      </c>
      <c r="X82" s="19">
        <f t="shared" si="49"/>
        <v>8.3000000000000001E-3</v>
      </c>
      <c r="Y82" s="19">
        <f t="shared" si="49"/>
        <v>0</v>
      </c>
      <c r="Z82" s="19">
        <f t="shared" si="49"/>
        <v>0.35</v>
      </c>
      <c r="AA82" s="19">
        <f t="shared" si="49"/>
        <v>0.35</v>
      </c>
      <c r="AB82" s="19">
        <f t="shared" si="49"/>
        <v>0.3</v>
      </c>
      <c r="AC82" s="19">
        <f t="shared" si="49"/>
        <v>0.3</v>
      </c>
      <c r="AD82" s="19">
        <f t="shared" si="49"/>
        <v>0.18</v>
      </c>
      <c r="AE82" s="19">
        <f t="shared" si="49"/>
        <v>0.3</v>
      </c>
      <c r="AF82" s="19">
        <f t="shared" si="49"/>
        <v>0.20899999999999999</v>
      </c>
      <c r="AG82" s="19">
        <f t="shared" si="49"/>
        <v>0.23182</v>
      </c>
      <c r="AH82" s="19">
        <f t="shared" si="49"/>
        <v>5.8999999999999997E-2</v>
      </c>
      <c r="AI82" s="19">
        <f t="shared" si="49"/>
        <v>6.7000000000000004E-2</v>
      </c>
      <c r="AJ82" s="19">
        <f t="shared" si="49"/>
        <v>4.8000000000000001E-2</v>
      </c>
      <c r="AK82" s="19">
        <f t="shared" si="49"/>
        <v>0.19</v>
      </c>
      <c r="AL82" s="19">
        <f t="shared" si="49"/>
        <v>0.19500000000000001</v>
      </c>
      <c r="AM82" s="19">
        <f t="shared" si="49"/>
        <v>0.29766999999999999</v>
      </c>
      <c r="AN82" s="19">
        <f t="shared" si="49"/>
        <v>0.255</v>
      </c>
      <c r="AO82" s="19">
        <f t="shared" si="49"/>
        <v>0</v>
      </c>
      <c r="AP82" s="19">
        <f t="shared" si="49"/>
        <v>0.22644</v>
      </c>
      <c r="AQ82" s="19">
        <f t="shared" si="49"/>
        <v>6.8750000000000006E-2</v>
      </c>
      <c r="AR82" s="19">
        <f t="shared" si="49"/>
        <v>5.6670000000000005E-2</v>
      </c>
      <c r="AS82" s="19">
        <f t="shared" si="49"/>
        <v>9.6670000000000006E-2</v>
      </c>
      <c r="AT82" s="19">
        <f t="shared" si="49"/>
        <v>7.1430000000000007E-2</v>
      </c>
      <c r="AU82" s="19">
        <f t="shared" si="49"/>
        <v>5.7140000000000003E-2</v>
      </c>
      <c r="AV82" s="19">
        <f t="shared" si="49"/>
        <v>5.6250000000000001E-2</v>
      </c>
      <c r="AW82" s="19">
        <f t="shared" si="49"/>
        <v>0.11428000000000001</v>
      </c>
      <c r="AX82" s="19">
        <f t="shared" si="49"/>
        <v>6.6670000000000007E-2</v>
      </c>
      <c r="AY82" s="19">
        <f t="shared" si="49"/>
        <v>6.6670000000000007E-2</v>
      </c>
      <c r="AZ82" s="19">
        <f t="shared" si="49"/>
        <v>0.11</v>
      </c>
      <c r="BA82" s="19">
        <f t="shared" si="49"/>
        <v>0.22500000000000001</v>
      </c>
      <c r="BB82" s="19">
        <f t="shared" si="49"/>
        <v>0.36</v>
      </c>
      <c r="BC82" s="19">
        <f t="shared" si="49"/>
        <v>0.55000000000000004</v>
      </c>
      <c r="BD82" s="19">
        <f t="shared" si="49"/>
        <v>0.20499999999999999</v>
      </c>
      <c r="BE82" s="19">
        <f t="shared" si="49"/>
        <v>0.33</v>
      </c>
      <c r="BF82" s="19">
        <f t="shared" si="49"/>
        <v>0</v>
      </c>
      <c r="BG82" s="19">
        <f t="shared" si="49"/>
        <v>2.5999999999999999E-2</v>
      </c>
      <c r="BH82" s="19">
        <f t="shared" si="49"/>
        <v>2.7E-2</v>
      </c>
      <c r="BI82" s="19">
        <f t="shared" si="49"/>
        <v>4.2999999999999997E-2</v>
      </c>
      <c r="BJ82" s="19">
        <f t="shared" si="49"/>
        <v>2.4E-2</v>
      </c>
      <c r="BK82" s="19">
        <f t="shared" si="49"/>
        <v>3.5000000000000003E-2</v>
      </c>
      <c r="BL82" s="19">
        <f t="shared" si="49"/>
        <v>0.28899999999999998</v>
      </c>
      <c r="BM82" s="19">
        <f t="shared" si="49"/>
        <v>0.13888999999999999</v>
      </c>
      <c r="BN82" s="19">
        <f t="shared" si="49"/>
        <v>1.489E-2</v>
      </c>
      <c r="BO82" s="19">
        <f t="shared" ref="BO82" si="50">BO81/1000</f>
        <v>0.01</v>
      </c>
    </row>
    <row r="83" spans="1:69" ht="17.25" x14ac:dyDescent="0.3">
      <c r="A83" s="28"/>
      <c r="B83" s="29" t="s">
        <v>30</v>
      </c>
      <c r="C83" s="89"/>
      <c r="D83" s="30">
        <f>D79*D81</f>
        <v>1.3453999999999999</v>
      </c>
      <c r="E83" s="30">
        <f t="shared" ref="E83:BN83" si="51">E79*E81</f>
        <v>2.8000000000000003</v>
      </c>
      <c r="F83" s="30">
        <f t="shared" si="51"/>
        <v>0.75900000000000001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3.3122000000000003</v>
      </c>
      <c r="L83" s="30">
        <f t="shared" si="51"/>
        <v>1.2049800000000002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3.2399999999999998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0.58001999999999998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11.25</v>
      </c>
      <c r="BB83" s="30">
        <f t="shared" si="51"/>
        <v>0</v>
      </c>
      <c r="BC83" s="30">
        <f t="shared" si="51"/>
        <v>2.75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2.34</v>
      </c>
      <c r="BH83" s="30">
        <f t="shared" si="51"/>
        <v>0.48600000000000004</v>
      </c>
      <c r="BI83" s="30">
        <f t="shared" si="51"/>
        <v>0.86</v>
      </c>
      <c r="BJ83" s="30">
        <f t="shared" si="51"/>
        <v>3.84</v>
      </c>
      <c r="BK83" s="30">
        <f t="shared" si="51"/>
        <v>0</v>
      </c>
      <c r="BL83" s="30">
        <f t="shared" si="51"/>
        <v>0.57799999999999996</v>
      </c>
      <c r="BM83" s="30">
        <f t="shared" si="51"/>
        <v>0.97222999999999993</v>
      </c>
      <c r="BN83" s="30">
        <f t="shared" si="51"/>
        <v>2.9780000000000001E-2</v>
      </c>
      <c r="BO83" s="30">
        <f t="shared" ref="BO83" si="52">BO79*BO81</f>
        <v>0.35000000000000003</v>
      </c>
      <c r="BP83" s="31">
        <f>SUM(D83:BN83)</f>
        <v>36.34761000000001</v>
      </c>
      <c r="BQ83" s="32">
        <f>BP83/$C$7</f>
        <v>36.34761000000001</v>
      </c>
    </row>
    <row r="84" spans="1:69" ht="17.25" x14ac:dyDescent="0.3">
      <c r="A84" s="28"/>
      <c r="B84" s="29" t="s">
        <v>31</v>
      </c>
      <c r="C84" s="89"/>
      <c r="D84" s="30">
        <f>D79*D81</f>
        <v>1.3453999999999999</v>
      </c>
      <c r="E84" s="30">
        <f t="shared" ref="E84:BN84" si="53">E79*E81</f>
        <v>2.8000000000000003</v>
      </c>
      <c r="F84" s="30">
        <f t="shared" si="53"/>
        <v>0.75900000000000001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3.3122000000000003</v>
      </c>
      <c r="L84" s="30">
        <f t="shared" si="53"/>
        <v>1.2049800000000002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3.2399999999999998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0.58001999999999998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11.25</v>
      </c>
      <c r="BB84" s="30">
        <f t="shared" si="53"/>
        <v>0</v>
      </c>
      <c r="BC84" s="30">
        <f t="shared" si="53"/>
        <v>2.75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2.34</v>
      </c>
      <c r="BH84" s="30">
        <f t="shared" si="53"/>
        <v>0.48600000000000004</v>
      </c>
      <c r="BI84" s="30">
        <f t="shared" si="53"/>
        <v>0.86</v>
      </c>
      <c r="BJ84" s="30">
        <f t="shared" si="53"/>
        <v>3.84</v>
      </c>
      <c r="BK84" s="30">
        <f t="shared" si="53"/>
        <v>0</v>
      </c>
      <c r="BL84" s="30">
        <f t="shared" si="53"/>
        <v>0.57799999999999996</v>
      </c>
      <c r="BM84" s="30">
        <f t="shared" si="53"/>
        <v>0.97222999999999993</v>
      </c>
      <c r="BN84" s="30">
        <f t="shared" si="53"/>
        <v>2.9780000000000001E-2</v>
      </c>
      <c r="BO84" s="30">
        <f t="shared" ref="BO84" si="54">BO79*BO81</f>
        <v>0.35000000000000003</v>
      </c>
      <c r="BP84" s="31">
        <f>SUM(D84:BN84)</f>
        <v>36.34761000000001</v>
      </c>
      <c r="BQ84" s="32">
        <f>BP84/$C$7</f>
        <v>36.34761000000001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90"/>
      <c r="B89" s="4" t="s">
        <v>3</v>
      </c>
      <c r="C89" s="92" t="s">
        <v>4</v>
      </c>
      <c r="D89" s="83" t="str">
        <f t="shared" ref="D89:BN89" si="55">D51</f>
        <v>Хлеб пшеничный</v>
      </c>
      <c r="E89" s="83" t="str">
        <f t="shared" si="55"/>
        <v>Хлеб ржано-пшеничный</v>
      </c>
      <c r="F89" s="83" t="str">
        <f t="shared" si="55"/>
        <v>Сахар</v>
      </c>
      <c r="G89" s="83" t="str">
        <f t="shared" si="55"/>
        <v>Чай</v>
      </c>
      <c r="H89" s="83" t="str">
        <f t="shared" si="55"/>
        <v>Какао</v>
      </c>
      <c r="I89" s="83" t="str">
        <f t="shared" si="55"/>
        <v>Кофейный напиток</v>
      </c>
      <c r="J89" s="83" t="str">
        <f t="shared" si="55"/>
        <v>Молоко 2,5%</v>
      </c>
      <c r="K89" s="83" t="str">
        <f t="shared" si="55"/>
        <v>Масло сливочное</v>
      </c>
      <c r="L89" s="83" t="str">
        <f t="shared" si="55"/>
        <v>Сметана 15%</v>
      </c>
      <c r="M89" s="83" t="str">
        <f t="shared" si="55"/>
        <v>Молоко сухое</v>
      </c>
      <c r="N89" s="83" t="str">
        <f t="shared" si="55"/>
        <v>Снежок 2,5 %</v>
      </c>
      <c r="O89" s="83" t="str">
        <f t="shared" si="55"/>
        <v>Творог 5%</v>
      </c>
      <c r="P89" s="83" t="str">
        <f t="shared" si="55"/>
        <v>Молоко сгущенное</v>
      </c>
      <c r="Q89" s="83" t="str">
        <f t="shared" si="55"/>
        <v xml:space="preserve">Джем Сава </v>
      </c>
      <c r="R89" s="83" t="str">
        <f t="shared" si="55"/>
        <v>Сыр</v>
      </c>
      <c r="S89" s="83" t="str">
        <f t="shared" si="55"/>
        <v>Зеленый горошек</v>
      </c>
      <c r="T89" s="83" t="str">
        <f t="shared" si="55"/>
        <v>Кукуруза консервирован.</v>
      </c>
      <c r="U89" s="83" t="str">
        <f t="shared" si="55"/>
        <v>Консервы рыбные</v>
      </c>
      <c r="V89" s="83" t="str">
        <f t="shared" si="55"/>
        <v>Огурцы консервирован.</v>
      </c>
      <c r="W89" s="35"/>
      <c r="X89" s="83" t="str">
        <f t="shared" si="55"/>
        <v>Яйцо</v>
      </c>
      <c r="Y89" s="83" t="str">
        <f t="shared" si="55"/>
        <v>Икра кабачковая</v>
      </c>
      <c r="Z89" s="83" t="str">
        <f t="shared" si="55"/>
        <v>Изюм</v>
      </c>
      <c r="AA89" s="83" t="str">
        <f t="shared" si="55"/>
        <v>Курага</v>
      </c>
      <c r="AB89" s="83" t="str">
        <f t="shared" si="55"/>
        <v>Чернослив</v>
      </c>
      <c r="AC89" s="83" t="str">
        <f t="shared" si="55"/>
        <v>Шиповник</v>
      </c>
      <c r="AD89" s="83" t="str">
        <f t="shared" si="55"/>
        <v>Сухофрукты</v>
      </c>
      <c r="AE89" s="83" t="str">
        <f t="shared" si="55"/>
        <v>Ягода свежемороженная</v>
      </c>
      <c r="AF89" s="83" t="str">
        <f t="shared" si="55"/>
        <v>Лимон</v>
      </c>
      <c r="AG89" s="83" t="str">
        <f t="shared" si="55"/>
        <v>Кисель</v>
      </c>
      <c r="AH89" s="83" t="str">
        <f t="shared" si="55"/>
        <v xml:space="preserve">Сок </v>
      </c>
      <c r="AI89" s="83" t="str">
        <f t="shared" si="55"/>
        <v>Макаронные изделия</v>
      </c>
      <c r="AJ89" s="83" t="str">
        <f t="shared" si="55"/>
        <v>Мука</v>
      </c>
      <c r="AK89" s="83" t="str">
        <f t="shared" si="55"/>
        <v>Дрожжи</v>
      </c>
      <c r="AL89" s="83" t="str">
        <f t="shared" si="55"/>
        <v>Печенье</v>
      </c>
      <c r="AM89" s="83" t="str">
        <f t="shared" si="55"/>
        <v>Пряники</v>
      </c>
      <c r="AN89" s="83" t="str">
        <f t="shared" si="55"/>
        <v>Вафли</v>
      </c>
      <c r="AO89" s="83" t="str">
        <f t="shared" si="55"/>
        <v>Конфеты</v>
      </c>
      <c r="AP89" s="83" t="str">
        <f t="shared" si="55"/>
        <v>Повидло Сава</v>
      </c>
      <c r="AQ89" s="83" t="str">
        <f t="shared" si="55"/>
        <v>Крупа геркулес</v>
      </c>
      <c r="AR89" s="83" t="str">
        <f t="shared" si="55"/>
        <v>Крупа горох</v>
      </c>
      <c r="AS89" s="83" t="str">
        <f t="shared" si="55"/>
        <v>Крупа гречневая</v>
      </c>
      <c r="AT89" s="83" t="str">
        <f t="shared" si="55"/>
        <v>Крупа кукурузная</v>
      </c>
      <c r="AU89" s="83" t="str">
        <f t="shared" si="55"/>
        <v>Крупа манная</v>
      </c>
      <c r="AV89" s="83" t="str">
        <f t="shared" si="55"/>
        <v>Крупа перловая</v>
      </c>
      <c r="AW89" s="83" t="str">
        <f t="shared" si="55"/>
        <v>Крупа пшеничная</v>
      </c>
      <c r="AX89" s="83" t="str">
        <f t="shared" si="55"/>
        <v>Крупа пшено</v>
      </c>
      <c r="AY89" s="83" t="str">
        <f t="shared" si="55"/>
        <v>Крупа ячневая</v>
      </c>
      <c r="AZ89" s="83" t="str">
        <f t="shared" si="55"/>
        <v>Рис</v>
      </c>
      <c r="BA89" s="83" t="str">
        <f t="shared" si="55"/>
        <v>Цыпленок бройлер</v>
      </c>
      <c r="BB89" s="83" t="str">
        <f t="shared" si="55"/>
        <v>Филе куриное</v>
      </c>
      <c r="BC89" s="83" t="str">
        <f t="shared" si="55"/>
        <v>Фарш говяжий</v>
      </c>
      <c r="BD89" s="83" t="str">
        <f t="shared" si="55"/>
        <v>Печень куриная</v>
      </c>
      <c r="BE89" s="83" t="str">
        <f t="shared" si="55"/>
        <v>Филе минтая</v>
      </c>
      <c r="BF89" s="83" t="str">
        <f t="shared" si="55"/>
        <v>Филе сельди слабосол.</v>
      </c>
      <c r="BG89" s="83" t="str">
        <f t="shared" si="55"/>
        <v>Картофель</v>
      </c>
      <c r="BH89" s="83" t="str">
        <f t="shared" si="55"/>
        <v>Морковь</v>
      </c>
      <c r="BI89" s="83" t="str">
        <f t="shared" si="55"/>
        <v>Лук</v>
      </c>
      <c r="BJ89" s="83" t="str">
        <f t="shared" si="55"/>
        <v>Капуста</v>
      </c>
      <c r="BK89" s="83" t="str">
        <f t="shared" si="55"/>
        <v>Свекла</v>
      </c>
      <c r="BL89" s="83" t="str">
        <f t="shared" si="55"/>
        <v>Томатная паста</v>
      </c>
      <c r="BM89" s="83" t="str">
        <f t="shared" si="55"/>
        <v>Масло растительное</v>
      </c>
      <c r="BN89" s="83" t="str">
        <f t="shared" si="55"/>
        <v>Соль</v>
      </c>
      <c r="BO89" s="83" t="str">
        <f t="shared" ref="BO89" si="56">BO51</f>
        <v>Аскорбиновая кислота</v>
      </c>
      <c r="BP89" s="84" t="s">
        <v>5</v>
      </c>
      <c r="BQ89" s="84" t="s">
        <v>6</v>
      </c>
    </row>
    <row r="90" spans="1:69" ht="28.5" customHeight="1" x14ac:dyDescent="0.25">
      <c r="A90" s="91"/>
      <c r="B90" s="5" t="s">
        <v>7</v>
      </c>
      <c r="C90" s="9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35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4"/>
      <c r="BQ90" s="84"/>
    </row>
    <row r="91" spans="1:69" x14ac:dyDescent="0.25">
      <c r="A91" s="85" t="s">
        <v>18</v>
      </c>
      <c r="B91" s="6" t="str">
        <f>B20</f>
        <v>Компот из свеж. морож. ягод</v>
      </c>
      <c r="C91" s="86">
        <f>$F$4</f>
        <v>1</v>
      </c>
      <c r="D91" s="6">
        <f>D20</f>
        <v>0</v>
      </c>
      <c r="E91" s="6">
        <f t="shared" ref="E91:BN95" si="57">E20</f>
        <v>0</v>
      </c>
      <c r="F91" s="6">
        <f t="shared" si="57"/>
        <v>1.0999999999999999E-2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5"/>
      <c r="B92" s="6" t="str">
        <f>B21</f>
        <v>Пирог рыбный</v>
      </c>
      <c r="C92" s="87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5"/>
      <c r="B93" s="6">
        <f>B22</f>
        <v>0</v>
      </c>
      <c r="C93" s="87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5"/>
      <c r="B94" s="6">
        <f>B23</f>
        <v>0</v>
      </c>
      <c r="C94" s="87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5"/>
      <c r="B95" s="6">
        <f>B24</f>
        <v>0</v>
      </c>
      <c r="C95" s="88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1.2499999999999999E-2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1.2499999999999999E-2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5.0000000000000001E-3</v>
      </c>
      <c r="K97" s="21">
        <f t="shared" si="63"/>
        <v>3.0000000000000001E-3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1.4E-2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1.7999999999999999E-2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2.9000000000000001E-2</v>
      </c>
      <c r="AK97" s="21">
        <f t="shared" si="64"/>
        <v>1.1999999999999999E-3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3.0000000000000001E-3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2E-3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8.0000000000000004E-4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70</v>
      </c>
      <c r="F99" s="27">
        <f t="shared" si="66"/>
        <v>69</v>
      </c>
      <c r="G99" s="27">
        <f t="shared" si="66"/>
        <v>528</v>
      </c>
      <c r="H99" s="27">
        <f t="shared" si="66"/>
        <v>1140</v>
      </c>
      <c r="I99" s="27">
        <f t="shared" si="66"/>
        <v>540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504</v>
      </c>
      <c r="N99" s="27">
        <f t="shared" si="66"/>
        <v>99.49</v>
      </c>
      <c r="O99" s="27">
        <f t="shared" si="66"/>
        <v>320.32</v>
      </c>
      <c r="P99" s="27">
        <f t="shared" si="66"/>
        <v>373.68</v>
      </c>
      <c r="Q99" s="27">
        <f t="shared" si="66"/>
        <v>416.67</v>
      </c>
      <c r="R99" s="27">
        <f t="shared" si="66"/>
        <v>0</v>
      </c>
      <c r="S99" s="27">
        <f t="shared" si="66"/>
        <v>130</v>
      </c>
      <c r="T99" s="27">
        <f t="shared" si="66"/>
        <v>0</v>
      </c>
      <c r="U99" s="27">
        <f t="shared" si="66"/>
        <v>752</v>
      </c>
      <c r="V99" s="27">
        <f t="shared" si="66"/>
        <v>329.48</v>
      </c>
      <c r="W99" s="27">
        <f>W42</f>
        <v>329</v>
      </c>
      <c r="X99" s="27">
        <f t="shared" si="66"/>
        <v>8.3000000000000007</v>
      </c>
      <c r="Y99" s="27">
        <f t="shared" si="66"/>
        <v>0</v>
      </c>
      <c r="Z99" s="27">
        <f t="shared" si="66"/>
        <v>350</v>
      </c>
      <c r="AA99" s="27">
        <f t="shared" si="66"/>
        <v>350</v>
      </c>
      <c r="AB99" s="27">
        <f t="shared" si="66"/>
        <v>300</v>
      </c>
      <c r="AC99" s="27">
        <f t="shared" si="66"/>
        <v>300</v>
      </c>
      <c r="AD99" s="27">
        <f t="shared" si="66"/>
        <v>180</v>
      </c>
      <c r="AE99" s="27">
        <f t="shared" si="66"/>
        <v>300</v>
      </c>
      <c r="AF99" s="27">
        <f t="shared" si="66"/>
        <v>209</v>
      </c>
      <c r="AG99" s="27">
        <f t="shared" si="66"/>
        <v>231.82</v>
      </c>
      <c r="AH99" s="27">
        <f t="shared" si="66"/>
        <v>59</v>
      </c>
      <c r="AI99" s="27">
        <f t="shared" si="66"/>
        <v>67</v>
      </c>
      <c r="AJ99" s="27">
        <f t="shared" si="66"/>
        <v>48</v>
      </c>
      <c r="AK99" s="27">
        <f t="shared" si="66"/>
        <v>190</v>
      </c>
      <c r="AL99" s="27">
        <f t="shared" si="66"/>
        <v>195</v>
      </c>
      <c r="AM99" s="27">
        <f t="shared" si="66"/>
        <v>297.67</v>
      </c>
      <c r="AN99" s="27">
        <f t="shared" si="66"/>
        <v>255</v>
      </c>
      <c r="AO99" s="27">
        <f t="shared" si="66"/>
        <v>0</v>
      </c>
      <c r="AP99" s="27">
        <f t="shared" si="66"/>
        <v>226.44</v>
      </c>
      <c r="AQ99" s="27">
        <f t="shared" si="66"/>
        <v>68.75</v>
      </c>
      <c r="AR99" s="27">
        <f t="shared" si="66"/>
        <v>56.67</v>
      </c>
      <c r="AS99" s="27">
        <f t="shared" si="66"/>
        <v>96.67</v>
      </c>
      <c r="AT99" s="27">
        <f t="shared" si="66"/>
        <v>71.430000000000007</v>
      </c>
      <c r="AU99" s="27">
        <f t="shared" si="66"/>
        <v>57.14</v>
      </c>
      <c r="AV99" s="27">
        <f t="shared" si="66"/>
        <v>56.25</v>
      </c>
      <c r="AW99" s="27">
        <f t="shared" si="66"/>
        <v>114.28</v>
      </c>
      <c r="AX99" s="27">
        <f t="shared" si="66"/>
        <v>66.67</v>
      </c>
      <c r="AY99" s="27">
        <f t="shared" si="66"/>
        <v>66.67</v>
      </c>
      <c r="AZ99" s="27">
        <f t="shared" si="66"/>
        <v>110</v>
      </c>
      <c r="BA99" s="27">
        <f t="shared" si="66"/>
        <v>225</v>
      </c>
      <c r="BB99" s="27">
        <f t="shared" si="66"/>
        <v>360</v>
      </c>
      <c r="BC99" s="27">
        <f t="shared" si="66"/>
        <v>550</v>
      </c>
      <c r="BD99" s="27">
        <f t="shared" si="66"/>
        <v>205</v>
      </c>
      <c r="BE99" s="27">
        <f t="shared" si="66"/>
        <v>330</v>
      </c>
      <c r="BF99" s="27">
        <f t="shared" si="66"/>
        <v>0</v>
      </c>
      <c r="BG99" s="27">
        <f t="shared" si="66"/>
        <v>26</v>
      </c>
      <c r="BH99" s="27">
        <f t="shared" si="66"/>
        <v>27</v>
      </c>
      <c r="BI99" s="27">
        <f t="shared" si="66"/>
        <v>43</v>
      </c>
      <c r="BJ99" s="27">
        <f t="shared" si="66"/>
        <v>24</v>
      </c>
      <c r="BK99" s="27">
        <f t="shared" si="66"/>
        <v>35</v>
      </c>
      <c r="BL99" s="27">
        <f t="shared" si="66"/>
        <v>289</v>
      </c>
      <c r="BM99" s="27">
        <f t="shared" si="66"/>
        <v>138.88999999999999</v>
      </c>
      <c r="BN99" s="27">
        <f t="shared" si="66"/>
        <v>14.89</v>
      </c>
      <c r="BO99" s="27">
        <f t="shared" ref="BO99" si="67">BO42</f>
        <v>10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7.0000000000000007E-2</v>
      </c>
      <c r="F100" s="19">
        <f t="shared" si="68"/>
        <v>6.9000000000000006E-2</v>
      </c>
      <c r="G100" s="19">
        <f t="shared" si="68"/>
        <v>0.52800000000000002</v>
      </c>
      <c r="H100" s="19">
        <f t="shared" si="68"/>
        <v>1.1399999999999999</v>
      </c>
      <c r="I100" s="19">
        <f t="shared" si="68"/>
        <v>0.54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0.504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0.37368000000000001</v>
      </c>
      <c r="Q100" s="19">
        <f t="shared" si="68"/>
        <v>0.41667000000000004</v>
      </c>
      <c r="R100" s="19">
        <f t="shared" si="68"/>
        <v>0</v>
      </c>
      <c r="S100" s="19">
        <f t="shared" si="68"/>
        <v>0.13</v>
      </c>
      <c r="T100" s="19">
        <f t="shared" si="68"/>
        <v>0</v>
      </c>
      <c r="U100" s="19">
        <f t="shared" si="68"/>
        <v>0.752</v>
      </c>
      <c r="V100" s="19">
        <f t="shared" si="68"/>
        <v>0.32948</v>
      </c>
      <c r="W100" s="19">
        <f>W99/1000</f>
        <v>0.32900000000000001</v>
      </c>
      <c r="X100" s="19">
        <f t="shared" si="68"/>
        <v>8.3000000000000001E-3</v>
      </c>
      <c r="Y100" s="19">
        <f t="shared" si="68"/>
        <v>0</v>
      </c>
      <c r="Z100" s="19">
        <f t="shared" si="68"/>
        <v>0.35</v>
      </c>
      <c r="AA100" s="19">
        <f t="shared" si="68"/>
        <v>0.35</v>
      </c>
      <c r="AB100" s="19">
        <f t="shared" si="68"/>
        <v>0.3</v>
      </c>
      <c r="AC100" s="19">
        <f t="shared" si="68"/>
        <v>0.3</v>
      </c>
      <c r="AD100" s="19">
        <f t="shared" si="68"/>
        <v>0.18</v>
      </c>
      <c r="AE100" s="19">
        <f t="shared" si="68"/>
        <v>0.3</v>
      </c>
      <c r="AF100" s="19">
        <f t="shared" si="68"/>
        <v>0.20899999999999999</v>
      </c>
      <c r="AG100" s="19">
        <f t="shared" si="68"/>
        <v>0.23182</v>
      </c>
      <c r="AH100" s="19">
        <f t="shared" si="68"/>
        <v>5.8999999999999997E-2</v>
      </c>
      <c r="AI100" s="19">
        <f t="shared" si="68"/>
        <v>6.7000000000000004E-2</v>
      </c>
      <c r="AJ100" s="19">
        <f t="shared" si="68"/>
        <v>4.8000000000000001E-2</v>
      </c>
      <c r="AK100" s="19">
        <f t="shared" si="68"/>
        <v>0.19</v>
      </c>
      <c r="AL100" s="19">
        <f t="shared" si="68"/>
        <v>0.19500000000000001</v>
      </c>
      <c r="AM100" s="19">
        <f t="shared" si="68"/>
        <v>0.29766999999999999</v>
      </c>
      <c r="AN100" s="19">
        <f t="shared" si="68"/>
        <v>0.255</v>
      </c>
      <c r="AO100" s="19">
        <f t="shared" si="68"/>
        <v>0</v>
      </c>
      <c r="AP100" s="19">
        <f t="shared" si="68"/>
        <v>0.22644</v>
      </c>
      <c r="AQ100" s="19">
        <f t="shared" si="68"/>
        <v>6.8750000000000006E-2</v>
      </c>
      <c r="AR100" s="19">
        <f t="shared" si="68"/>
        <v>5.6670000000000005E-2</v>
      </c>
      <c r="AS100" s="19">
        <f t="shared" si="68"/>
        <v>9.6670000000000006E-2</v>
      </c>
      <c r="AT100" s="19">
        <f t="shared" si="68"/>
        <v>7.1430000000000007E-2</v>
      </c>
      <c r="AU100" s="19">
        <f t="shared" si="68"/>
        <v>5.7140000000000003E-2</v>
      </c>
      <c r="AV100" s="19">
        <f t="shared" si="68"/>
        <v>5.6250000000000001E-2</v>
      </c>
      <c r="AW100" s="19">
        <f t="shared" si="68"/>
        <v>0.11428000000000001</v>
      </c>
      <c r="AX100" s="19">
        <f t="shared" si="68"/>
        <v>6.6670000000000007E-2</v>
      </c>
      <c r="AY100" s="19">
        <f t="shared" si="68"/>
        <v>6.6670000000000007E-2</v>
      </c>
      <c r="AZ100" s="19">
        <f t="shared" si="68"/>
        <v>0.11</v>
      </c>
      <c r="BA100" s="19">
        <f t="shared" si="68"/>
        <v>0.22500000000000001</v>
      </c>
      <c r="BB100" s="19">
        <f t="shared" si="68"/>
        <v>0.36</v>
      </c>
      <c r="BC100" s="19">
        <f t="shared" si="68"/>
        <v>0.55000000000000004</v>
      </c>
      <c r="BD100" s="19">
        <f t="shared" si="68"/>
        <v>0.20499999999999999</v>
      </c>
      <c r="BE100" s="19">
        <f t="shared" si="68"/>
        <v>0.33</v>
      </c>
      <c r="BF100" s="19">
        <f t="shared" si="68"/>
        <v>0</v>
      </c>
      <c r="BG100" s="19">
        <f t="shared" si="68"/>
        <v>2.5999999999999999E-2</v>
      </c>
      <c r="BH100" s="19">
        <f t="shared" si="68"/>
        <v>2.7E-2</v>
      </c>
      <c r="BI100" s="19">
        <f t="shared" si="68"/>
        <v>4.2999999999999997E-2</v>
      </c>
      <c r="BJ100" s="19">
        <f t="shared" si="68"/>
        <v>2.4E-2</v>
      </c>
      <c r="BK100" s="19">
        <f t="shared" si="68"/>
        <v>3.5000000000000003E-2</v>
      </c>
      <c r="BL100" s="19">
        <f t="shared" si="68"/>
        <v>0.28899999999999998</v>
      </c>
      <c r="BM100" s="19">
        <f t="shared" si="68"/>
        <v>0.13888999999999999</v>
      </c>
      <c r="BN100" s="19">
        <f t="shared" si="68"/>
        <v>1.489E-2</v>
      </c>
      <c r="BO100" s="19">
        <f t="shared" ref="BO100" si="69">BO99/1000</f>
        <v>0.01</v>
      </c>
    </row>
    <row r="101" spans="1:69" ht="17.25" x14ac:dyDescent="0.3">
      <c r="A101" s="28"/>
      <c r="B101" s="29" t="s">
        <v>30</v>
      </c>
      <c r="C101" s="89"/>
      <c r="D101" s="30">
        <f>D97*D99</f>
        <v>0</v>
      </c>
      <c r="E101" s="30">
        <f t="shared" ref="E101:BN101" si="70">E97*E99</f>
        <v>0</v>
      </c>
      <c r="F101" s="30">
        <f t="shared" si="70"/>
        <v>0.86249999999999993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0.3569</v>
      </c>
      <c r="K101" s="30">
        <f t="shared" si="70"/>
        <v>1.9873200000000002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10.528</v>
      </c>
      <c r="V101" s="30">
        <f t="shared" si="70"/>
        <v>0</v>
      </c>
      <c r="W101" s="30">
        <f>W97*W99</f>
        <v>0</v>
      </c>
      <c r="X101" s="30">
        <f t="shared" si="70"/>
        <v>8.3000000000000007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5.3999999999999995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1.3920000000000001</v>
      </c>
      <c r="AK101" s="30">
        <f t="shared" si="70"/>
        <v>0.22799999999999998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0.33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8.6000000000000007E-2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0.11111199999999999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29.581831999999995</v>
      </c>
      <c r="BQ101" s="32">
        <f>BP101/$C$7</f>
        <v>29.581831999999995</v>
      </c>
    </row>
    <row r="102" spans="1:69" ht="17.25" x14ac:dyDescent="0.3">
      <c r="A102" s="28"/>
      <c r="B102" s="29" t="s">
        <v>31</v>
      </c>
      <c r="C102" s="89"/>
      <c r="D102" s="30">
        <f>D97*D99</f>
        <v>0</v>
      </c>
      <c r="E102" s="30">
        <f t="shared" ref="E102:BN102" si="72">E97*E99</f>
        <v>0</v>
      </c>
      <c r="F102" s="30">
        <f t="shared" si="72"/>
        <v>0.86249999999999993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0.3569</v>
      </c>
      <c r="K102" s="30">
        <f t="shared" si="72"/>
        <v>1.9873200000000002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10.528</v>
      </c>
      <c r="V102" s="30">
        <f t="shared" si="72"/>
        <v>0</v>
      </c>
      <c r="W102" s="30">
        <f>W97*W99</f>
        <v>0</v>
      </c>
      <c r="X102" s="30">
        <f t="shared" si="72"/>
        <v>8.3000000000000007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5.3999999999999995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1.3920000000000001</v>
      </c>
      <c r="AK102" s="30">
        <f t="shared" si="72"/>
        <v>0.22799999999999998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0.33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8.6000000000000007E-2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0.11111199999999999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29.581831999999995</v>
      </c>
      <c r="BQ102" s="32">
        <f>BP102/$C$7</f>
        <v>29.581831999999995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90"/>
      <c r="B107" s="4" t="s">
        <v>3</v>
      </c>
      <c r="C107" s="92" t="s">
        <v>4</v>
      </c>
      <c r="D107" s="83" t="str">
        <f t="shared" ref="D107:BN107" si="74">D51</f>
        <v>Хлеб пшеничный</v>
      </c>
      <c r="E107" s="83" t="str">
        <f t="shared" si="74"/>
        <v>Хлеб ржано-пшеничный</v>
      </c>
      <c r="F107" s="83" t="str">
        <f t="shared" si="74"/>
        <v>Сахар</v>
      </c>
      <c r="G107" s="83" t="str">
        <f t="shared" si="74"/>
        <v>Чай</v>
      </c>
      <c r="H107" s="83" t="str">
        <f t="shared" si="74"/>
        <v>Какао</v>
      </c>
      <c r="I107" s="83" t="str">
        <f t="shared" si="74"/>
        <v>Кофейный напиток</v>
      </c>
      <c r="J107" s="83" t="str">
        <f t="shared" si="74"/>
        <v>Молоко 2,5%</v>
      </c>
      <c r="K107" s="83" t="str">
        <f t="shared" si="74"/>
        <v>Масло сливочное</v>
      </c>
      <c r="L107" s="83" t="str">
        <f t="shared" si="74"/>
        <v>Сметана 15%</v>
      </c>
      <c r="M107" s="83" t="str">
        <f t="shared" si="74"/>
        <v>Молоко сухое</v>
      </c>
      <c r="N107" s="83" t="str">
        <f t="shared" si="74"/>
        <v>Снежок 2,5 %</v>
      </c>
      <c r="O107" s="83" t="str">
        <f t="shared" si="74"/>
        <v>Творог 5%</v>
      </c>
      <c r="P107" s="83" t="str">
        <f t="shared" si="74"/>
        <v>Молоко сгущенное</v>
      </c>
      <c r="Q107" s="83" t="str">
        <f t="shared" si="74"/>
        <v xml:space="preserve">Джем Сава </v>
      </c>
      <c r="R107" s="83" t="str">
        <f t="shared" si="74"/>
        <v>Сыр</v>
      </c>
      <c r="S107" s="83" t="str">
        <f t="shared" si="74"/>
        <v>Зеленый горошек</v>
      </c>
      <c r="T107" s="83" t="str">
        <f t="shared" si="74"/>
        <v>Кукуруза консервирован.</v>
      </c>
      <c r="U107" s="83" t="str">
        <f t="shared" si="74"/>
        <v>Консервы рыбные</v>
      </c>
      <c r="V107" s="83" t="str">
        <f t="shared" si="74"/>
        <v>Огурцы консервирован.</v>
      </c>
      <c r="W107" s="35"/>
      <c r="X107" s="83" t="str">
        <f t="shared" si="74"/>
        <v>Яйцо</v>
      </c>
      <c r="Y107" s="83" t="str">
        <f t="shared" si="74"/>
        <v>Икра кабачковая</v>
      </c>
      <c r="Z107" s="83" t="str">
        <f t="shared" si="74"/>
        <v>Изюм</v>
      </c>
      <c r="AA107" s="83" t="str">
        <f t="shared" si="74"/>
        <v>Курага</v>
      </c>
      <c r="AB107" s="83" t="str">
        <f t="shared" si="74"/>
        <v>Чернослив</v>
      </c>
      <c r="AC107" s="83" t="str">
        <f t="shared" si="74"/>
        <v>Шиповник</v>
      </c>
      <c r="AD107" s="83" t="str">
        <f t="shared" si="74"/>
        <v>Сухофрукты</v>
      </c>
      <c r="AE107" s="83" t="str">
        <f t="shared" si="74"/>
        <v>Ягода свежемороженная</v>
      </c>
      <c r="AF107" s="83" t="str">
        <f t="shared" si="74"/>
        <v>Лимон</v>
      </c>
      <c r="AG107" s="83" t="str">
        <f t="shared" si="74"/>
        <v>Кисель</v>
      </c>
      <c r="AH107" s="83" t="str">
        <f t="shared" si="74"/>
        <v xml:space="preserve">Сок </v>
      </c>
      <c r="AI107" s="83" t="str">
        <f t="shared" si="74"/>
        <v>Макаронные изделия</v>
      </c>
      <c r="AJ107" s="83" t="str">
        <f t="shared" si="74"/>
        <v>Мука</v>
      </c>
      <c r="AK107" s="83" t="str">
        <f t="shared" si="74"/>
        <v>Дрожжи</v>
      </c>
      <c r="AL107" s="83" t="str">
        <f t="shared" si="74"/>
        <v>Печенье</v>
      </c>
      <c r="AM107" s="83" t="str">
        <f t="shared" si="74"/>
        <v>Пряники</v>
      </c>
      <c r="AN107" s="83" t="str">
        <f t="shared" si="74"/>
        <v>Вафли</v>
      </c>
      <c r="AO107" s="83" t="str">
        <f t="shared" si="74"/>
        <v>Конфеты</v>
      </c>
      <c r="AP107" s="83" t="str">
        <f t="shared" si="74"/>
        <v>Повидло Сава</v>
      </c>
      <c r="AQ107" s="83" t="str">
        <f t="shared" si="74"/>
        <v>Крупа геркулес</v>
      </c>
      <c r="AR107" s="83" t="str">
        <f t="shared" si="74"/>
        <v>Крупа горох</v>
      </c>
      <c r="AS107" s="83" t="str">
        <f t="shared" si="74"/>
        <v>Крупа гречневая</v>
      </c>
      <c r="AT107" s="83" t="str">
        <f t="shared" si="74"/>
        <v>Крупа кукурузная</v>
      </c>
      <c r="AU107" s="83" t="str">
        <f t="shared" si="74"/>
        <v>Крупа манная</v>
      </c>
      <c r="AV107" s="83" t="str">
        <f t="shared" si="74"/>
        <v>Крупа перловая</v>
      </c>
      <c r="AW107" s="83" t="str">
        <f t="shared" si="74"/>
        <v>Крупа пшеничная</v>
      </c>
      <c r="AX107" s="83" t="str">
        <f t="shared" si="74"/>
        <v>Крупа пшено</v>
      </c>
      <c r="AY107" s="83" t="str">
        <f t="shared" si="74"/>
        <v>Крупа ячневая</v>
      </c>
      <c r="AZ107" s="83" t="str">
        <f t="shared" si="74"/>
        <v>Рис</v>
      </c>
      <c r="BA107" s="83" t="str">
        <f t="shared" si="74"/>
        <v>Цыпленок бройлер</v>
      </c>
      <c r="BB107" s="83" t="str">
        <f t="shared" si="74"/>
        <v>Филе куриное</v>
      </c>
      <c r="BC107" s="83" t="str">
        <f t="shared" si="74"/>
        <v>Фарш говяжий</v>
      </c>
      <c r="BD107" s="83" t="str">
        <f t="shared" si="74"/>
        <v>Печень куриная</v>
      </c>
      <c r="BE107" s="83" t="str">
        <f t="shared" si="74"/>
        <v>Филе минтая</v>
      </c>
      <c r="BF107" s="83" t="str">
        <f t="shared" si="74"/>
        <v>Филе сельди слабосол.</v>
      </c>
      <c r="BG107" s="83" t="str">
        <f t="shared" si="74"/>
        <v>Картофель</v>
      </c>
      <c r="BH107" s="83" t="str">
        <f t="shared" si="74"/>
        <v>Морковь</v>
      </c>
      <c r="BI107" s="83" t="str">
        <f t="shared" si="74"/>
        <v>Лук</v>
      </c>
      <c r="BJ107" s="83" t="str">
        <f t="shared" si="74"/>
        <v>Капуста</v>
      </c>
      <c r="BK107" s="83" t="str">
        <f t="shared" si="74"/>
        <v>Свекла</v>
      </c>
      <c r="BL107" s="83" t="str">
        <f t="shared" si="74"/>
        <v>Томатная паста</v>
      </c>
      <c r="BM107" s="83" t="str">
        <f t="shared" si="74"/>
        <v>Масло растительное</v>
      </c>
      <c r="BN107" s="83" t="str">
        <f t="shared" si="74"/>
        <v>Соль</v>
      </c>
      <c r="BO107" s="83" t="str">
        <f t="shared" ref="BO107" si="75">BO51</f>
        <v>Аскорбиновая кислота</v>
      </c>
      <c r="BP107" s="84" t="s">
        <v>5</v>
      </c>
      <c r="BQ107" s="84" t="s">
        <v>6</v>
      </c>
    </row>
    <row r="108" spans="1:69" ht="28.5" customHeight="1" x14ac:dyDescent="0.25">
      <c r="A108" s="91"/>
      <c r="B108" s="5" t="s">
        <v>7</v>
      </c>
      <c r="C108" s="9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35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4"/>
      <c r="BQ108" s="84"/>
    </row>
    <row r="109" spans="1:69" x14ac:dyDescent="0.25">
      <c r="A109" s="85" t="s">
        <v>21</v>
      </c>
      <c r="B109" s="36" t="str">
        <f>B25</f>
        <v xml:space="preserve">Омлет </v>
      </c>
      <c r="C109" s="86">
        <f>$F$4</f>
        <v>1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5"/>
      <c r="B110" s="36" t="str">
        <f>B26</f>
        <v>Хлеб пшеничный</v>
      </c>
      <c r="C110" s="87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5"/>
      <c r="B111" s="36" t="str">
        <f>B27</f>
        <v>Чай с сахаром</v>
      </c>
      <c r="C111" s="88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0.02</v>
      </c>
      <c r="E113" s="21">
        <f t="shared" si="82"/>
        <v>0</v>
      </c>
      <c r="F113" s="21">
        <f t="shared" si="82"/>
        <v>8.0000000000000002E-3</v>
      </c>
      <c r="G113" s="21">
        <f t="shared" si="82"/>
        <v>4.0000000000000002E-4</v>
      </c>
      <c r="H113" s="21">
        <f t="shared" si="82"/>
        <v>0</v>
      </c>
      <c r="I113" s="21">
        <f t="shared" si="82"/>
        <v>0</v>
      </c>
      <c r="J113" s="21">
        <f t="shared" si="82"/>
        <v>0.03</v>
      </c>
      <c r="K113" s="21">
        <f t="shared" si="82"/>
        <v>3.0000000000000001E-3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1E-3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70</v>
      </c>
      <c r="F115" s="27">
        <f t="shared" si="84"/>
        <v>69</v>
      </c>
      <c r="G115" s="27">
        <f t="shared" si="84"/>
        <v>528</v>
      </c>
      <c r="H115" s="27">
        <f t="shared" si="84"/>
        <v>1140</v>
      </c>
      <c r="I115" s="27">
        <f t="shared" si="84"/>
        <v>540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504</v>
      </c>
      <c r="N115" s="27">
        <f t="shared" si="84"/>
        <v>99.49</v>
      </c>
      <c r="O115" s="27">
        <f t="shared" si="84"/>
        <v>320.32</v>
      </c>
      <c r="P115" s="27">
        <f t="shared" si="84"/>
        <v>373.68</v>
      </c>
      <c r="Q115" s="27">
        <f t="shared" si="84"/>
        <v>416.67</v>
      </c>
      <c r="R115" s="27">
        <f t="shared" si="84"/>
        <v>0</v>
      </c>
      <c r="S115" s="27">
        <f t="shared" si="84"/>
        <v>130</v>
      </c>
      <c r="T115" s="27">
        <f t="shared" si="84"/>
        <v>0</v>
      </c>
      <c r="U115" s="27">
        <f t="shared" si="84"/>
        <v>752</v>
      </c>
      <c r="V115" s="27">
        <f t="shared" si="84"/>
        <v>329.48</v>
      </c>
      <c r="W115" s="27">
        <f>W42</f>
        <v>329</v>
      </c>
      <c r="X115" s="27">
        <f t="shared" si="84"/>
        <v>8.3000000000000007</v>
      </c>
      <c r="Y115" s="27">
        <f t="shared" si="84"/>
        <v>0</v>
      </c>
      <c r="Z115" s="27">
        <f t="shared" si="84"/>
        <v>350</v>
      </c>
      <c r="AA115" s="27">
        <f t="shared" si="84"/>
        <v>350</v>
      </c>
      <c r="AB115" s="27">
        <f t="shared" si="84"/>
        <v>300</v>
      </c>
      <c r="AC115" s="27">
        <f t="shared" si="84"/>
        <v>300</v>
      </c>
      <c r="AD115" s="27">
        <f t="shared" si="84"/>
        <v>180</v>
      </c>
      <c r="AE115" s="27">
        <f t="shared" si="84"/>
        <v>300</v>
      </c>
      <c r="AF115" s="27">
        <f t="shared" si="84"/>
        <v>209</v>
      </c>
      <c r="AG115" s="27">
        <f t="shared" si="84"/>
        <v>231.82</v>
      </c>
      <c r="AH115" s="27">
        <f t="shared" si="84"/>
        <v>59</v>
      </c>
      <c r="AI115" s="27">
        <f t="shared" si="84"/>
        <v>67</v>
      </c>
      <c r="AJ115" s="27">
        <f t="shared" si="84"/>
        <v>48</v>
      </c>
      <c r="AK115" s="27">
        <f t="shared" si="84"/>
        <v>190</v>
      </c>
      <c r="AL115" s="27">
        <f t="shared" si="84"/>
        <v>195</v>
      </c>
      <c r="AM115" s="27">
        <f t="shared" si="84"/>
        <v>297.67</v>
      </c>
      <c r="AN115" s="27">
        <f t="shared" si="84"/>
        <v>255</v>
      </c>
      <c r="AO115" s="27">
        <f t="shared" si="84"/>
        <v>0</v>
      </c>
      <c r="AP115" s="27">
        <f t="shared" si="84"/>
        <v>226.44</v>
      </c>
      <c r="AQ115" s="27">
        <f t="shared" si="84"/>
        <v>68.75</v>
      </c>
      <c r="AR115" s="27">
        <f t="shared" si="84"/>
        <v>56.67</v>
      </c>
      <c r="AS115" s="27">
        <f t="shared" si="84"/>
        <v>96.67</v>
      </c>
      <c r="AT115" s="27">
        <f t="shared" si="84"/>
        <v>71.430000000000007</v>
      </c>
      <c r="AU115" s="27">
        <f t="shared" si="84"/>
        <v>57.14</v>
      </c>
      <c r="AV115" s="27">
        <f t="shared" si="84"/>
        <v>56.25</v>
      </c>
      <c r="AW115" s="27">
        <f t="shared" si="84"/>
        <v>114.28</v>
      </c>
      <c r="AX115" s="27">
        <f t="shared" si="84"/>
        <v>66.67</v>
      </c>
      <c r="AY115" s="27">
        <f t="shared" si="84"/>
        <v>66.67</v>
      </c>
      <c r="AZ115" s="27">
        <f t="shared" si="84"/>
        <v>110</v>
      </c>
      <c r="BA115" s="27">
        <f t="shared" si="84"/>
        <v>225</v>
      </c>
      <c r="BB115" s="27">
        <f t="shared" si="84"/>
        <v>360</v>
      </c>
      <c r="BC115" s="27">
        <f t="shared" si="84"/>
        <v>550</v>
      </c>
      <c r="BD115" s="27">
        <f t="shared" si="84"/>
        <v>205</v>
      </c>
      <c r="BE115" s="27">
        <f t="shared" si="84"/>
        <v>330</v>
      </c>
      <c r="BF115" s="27">
        <f t="shared" si="84"/>
        <v>0</v>
      </c>
      <c r="BG115" s="27">
        <f t="shared" si="84"/>
        <v>26</v>
      </c>
      <c r="BH115" s="27">
        <f t="shared" si="84"/>
        <v>27</v>
      </c>
      <c r="BI115" s="27">
        <f t="shared" si="84"/>
        <v>43</v>
      </c>
      <c r="BJ115" s="27">
        <f t="shared" si="84"/>
        <v>24</v>
      </c>
      <c r="BK115" s="27">
        <f t="shared" si="84"/>
        <v>35</v>
      </c>
      <c r="BL115" s="27">
        <f t="shared" si="84"/>
        <v>289</v>
      </c>
      <c r="BM115" s="27">
        <f t="shared" si="84"/>
        <v>138.88999999999999</v>
      </c>
      <c r="BN115" s="27">
        <f t="shared" si="84"/>
        <v>14.89</v>
      </c>
      <c r="BO115" s="27">
        <f t="shared" ref="BO115" si="85">BO42</f>
        <v>10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7.0000000000000007E-2</v>
      </c>
      <c r="F116" s="19">
        <f t="shared" si="86"/>
        <v>6.9000000000000006E-2</v>
      </c>
      <c r="G116" s="19">
        <f t="shared" si="86"/>
        <v>0.52800000000000002</v>
      </c>
      <c r="H116" s="19">
        <f t="shared" si="86"/>
        <v>1.1399999999999999</v>
      </c>
      <c r="I116" s="19">
        <f t="shared" si="86"/>
        <v>0.54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0.504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0.37368000000000001</v>
      </c>
      <c r="Q116" s="19">
        <f t="shared" si="86"/>
        <v>0.41667000000000004</v>
      </c>
      <c r="R116" s="19">
        <f t="shared" si="86"/>
        <v>0</v>
      </c>
      <c r="S116" s="19">
        <f t="shared" si="86"/>
        <v>0.13</v>
      </c>
      <c r="T116" s="19">
        <f t="shared" si="86"/>
        <v>0</v>
      </c>
      <c r="U116" s="19">
        <f t="shared" si="86"/>
        <v>0.752</v>
      </c>
      <c r="V116" s="19">
        <f t="shared" si="86"/>
        <v>0.32948</v>
      </c>
      <c r="W116" s="19">
        <f>W115/1000</f>
        <v>0.32900000000000001</v>
      </c>
      <c r="X116" s="19">
        <f t="shared" si="86"/>
        <v>8.3000000000000001E-3</v>
      </c>
      <c r="Y116" s="19">
        <f t="shared" si="86"/>
        <v>0</v>
      </c>
      <c r="Z116" s="19">
        <f t="shared" si="86"/>
        <v>0.35</v>
      </c>
      <c r="AA116" s="19">
        <f t="shared" si="86"/>
        <v>0.35</v>
      </c>
      <c r="AB116" s="19">
        <f t="shared" si="86"/>
        <v>0.3</v>
      </c>
      <c r="AC116" s="19">
        <f t="shared" si="86"/>
        <v>0.3</v>
      </c>
      <c r="AD116" s="19">
        <f t="shared" si="86"/>
        <v>0.18</v>
      </c>
      <c r="AE116" s="19">
        <f t="shared" si="86"/>
        <v>0.3</v>
      </c>
      <c r="AF116" s="19">
        <f t="shared" si="86"/>
        <v>0.20899999999999999</v>
      </c>
      <c r="AG116" s="19">
        <f t="shared" si="86"/>
        <v>0.23182</v>
      </c>
      <c r="AH116" s="19">
        <f t="shared" si="86"/>
        <v>5.8999999999999997E-2</v>
      </c>
      <c r="AI116" s="19">
        <f t="shared" si="86"/>
        <v>6.7000000000000004E-2</v>
      </c>
      <c r="AJ116" s="19">
        <f t="shared" si="86"/>
        <v>4.8000000000000001E-2</v>
      </c>
      <c r="AK116" s="19">
        <f t="shared" si="86"/>
        <v>0.19</v>
      </c>
      <c r="AL116" s="19">
        <f t="shared" si="86"/>
        <v>0.19500000000000001</v>
      </c>
      <c r="AM116" s="19">
        <f t="shared" si="86"/>
        <v>0.29766999999999999</v>
      </c>
      <c r="AN116" s="19">
        <f t="shared" si="86"/>
        <v>0.255</v>
      </c>
      <c r="AO116" s="19">
        <f t="shared" si="86"/>
        <v>0</v>
      </c>
      <c r="AP116" s="19">
        <f t="shared" si="86"/>
        <v>0.22644</v>
      </c>
      <c r="AQ116" s="19">
        <f t="shared" si="86"/>
        <v>6.8750000000000006E-2</v>
      </c>
      <c r="AR116" s="19">
        <f t="shared" si="86"/>
        <v>5.6670000000000005E-2</v>
      </c>
      <c r="AS116" s="19">
        <f t="shared" si="86"/>
        <v>9.6670000000000006E-2</v>
      </c>
      <c r="AT116" s="19">
        <f t="shared" si="86"/>
        <v>7.1430000000000007E-2</v>
      </c>
      <c r="AU116" s="19">
        <f t="shared" si="86"/>
        <v>5.7140000000000003E-2</v>
      </c>
      <c r="AV116" s="19">
        <f t="shared" si="86"/>
        <v>5.6250000000000001E-2</v>
      </c>
      <c r="AW116" s="19">
        <f t="shared" si="86"/>
        <v>0.11428000000000001</v>
      </c>
      <c r="AX116" s="19">
        <f t="shared" si="86"/>
        <v>6.6670000000000007E-2</v>
      </c>
      <c r="AY116" s="19">
        <f t="shared" si="86"/>
        <v>6.6670000000000007E-2</v>
      </c>
      <c r="AZ116" s="19">
        <f t="shared" si="86"/>
        <v>0.11</v>
      </c>
      <c r="BA116" s="19">
        <f t="shared" si="86"/>
        <v>0.22500000000000001</v>
      </c>
      <c r="BB116" s="19">
        <f t="shared" si="86"/>
        <v>0.36</v>
      </c>
      <c r="BC116" s="19">
        <f t="shared" si="86"/>
        <v>0.55000000000000004</v>
      </c>
      <c r="BD116" s="19">
        <f t="shared" si="86"/>
        <v>0.20499999999999999</v>
      </c>
      <c r="BE116" s="19">
        <f t="shared" si="86"/>
        <v>0.33</v>
      </c>
      <c r="BF116" s="19">
        <f t="shared" si="86"/>
        <v>0</v>
      </c>
      <c r="BG116" s="19">
        <f t="shared" si="86"/>
        <v>2.5999999999999999E-2</v>
      </c>
      <c r="BH116" s="19">
        <f t="shared" si="86"/>
        <v>2.7E-2</v>
      </c>
      <c r="BI116" s="19">
        <f t="shared" si="86"/>
        <v>4.2999999999999997E-2</v>
      </c>
      <c r="BJ116" s="19">
        <f t="shared" si="86"/>
        <v>2.4E-2</v>
      </c>
      <c r="BK116" s="19">
        <f t="shared" si="86"/>
        <v>3.5000000000000003E-2</v>
      </c>
      <c r="BL116" s="19">
        <f t="shared" si="86"/>
        <v>0.28899999999999998</v>
      </c>
      <c r="BM116" s="19">
        <f t="shared" si="86"/>
        <v>0.13888999999999999</v>
      </c>
      <c r="BN116" s="19">
        <f t="shared" si="86"/>
        <v>1.489E-2</v>
      </c>
      <c r="BO116" s="19">
        <f t="shared" ref="BO116" si="87">BO115/1000</f>
        <v>0.01</v>
      </c>
    </row>
    <row r="117" spans="1:69" ht="17.25" x14ac:dyDescent="0.3">
      <c r="A117" s="28"/>
      <c r="B117" s="29" t="s">
        <v>30</v>
      </c>
      <c r="C117" s="89"/>
      <c r="D117" s="30">
        <f>D113*D115</f>
        <v>1.3453999999999999</v>
      </c>
      <c r="E117" s="30">
        <f t="shared" ref="E117:BN117" si="88">E113*E115</f>
        <v>0</v>
      </c>
      <c r="F117" s="30">
        <f t="shared" si="88"/>
        <v>0.55200000000000005</v>
      </c>
      <c r="G117" s="30">
        <f t="shared" si="88"/>
        <v>0.2112</v>
      </c>
      <c r="H117" s="30">
        <f t="shared" si="88"/>
        <v>0</v>
      </c>
      <c r="I117" s="30">
        <f t="shared" si="88"/>
        <v>0</v>
      </c>
      <c r="J117" s="30">
        <f t="shared" si="88"/>
        <v>2.1414</v>
      </c>
      <c r="K117" s="30">
        <f t="shared" si="88"/>
        <v>1.9873200000000002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8.3000000000000007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1.489E-2</v>
      </c>
      <c r="BO117" s="30">
        <f t="shared" ref="BO117" si="89">BO113*BO115</f>
        <v>0</v>
      </c>
      <c r="BP117" s="31">
        <f>SUM(D117:BN117)</f>
        <v>14.552210000000001</v>
      </c>
      <c r="BQ117" s="32">
        <f>BP117/$C$7</f>
        <v>14.552210000000001</v>
      </c>
    </row>
    <row r="118" spans="1:69" ht="17.25" x14ac:dyDescent="0.3">
      <c r="A118" s="28"/>
      <c r="B118" s="29" t="s">
        <v>31</v>
      </c>
      <c r="C118" s="89"/>
      <c r="D118" s="30">
        <f>D113*D115</f>
        <v>1.3453999999999999</v>
      </c>
      <c r="E118" s="30">
        <f t="shared" ref="E118:BN118" si="90">E113*E115</f>
        <v>0</v>
      </c>
      <c r="F118" s="30">
        <f t="shared" si="90"/>
        <v>0.55200000000000005</v>
      </c>
      <c r="G118" s="30">
        <f t="shared" si="90"/>
        <v>0.2112</v>
      </c>
      <c r="H118" s="30">
        <f t="shared" si="90"/>
        <v>0</v>
      </c>
      <c r="I118" s="30">
        <f t="shared" si="90"/>
        <v>0</v>
      </c>
      <c r="J118" s="30">
        <f t="shared" si="90"/>
        <v>2.1414</v>
      </c>
      <c r="K118" s="30">
        <f t="shared" si="90"/>
        <v>1.9873200000000002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8.3000000000000007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1.489E-2</v>
      </c>
      <c r="BO118" s="30">
        <f t="shared" ref="BO118" si="91">BO113*BO115</f>
        <v>0</v>
      </c>
      <c r="BP118" s="31">
        <f>SUM(D118:BN118)</f>
        <v>14.552210000000001</v>
      </c>
      <c r="BQ118" s="32">
        <f>BP118/$C$7</f>
        <v>14.552210000000001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20.06663</v>
      </c>
    </row>
    <row r="121" spans="1:69" x14ac:dyDescent="0.25">
      <c r="BQ121" s="37">
        <f>BQ84</f>
        <v>36.34761000000001</v>
      </c>
    </row>
    <row r="122" spans="1:69" x14ac:dyDescent="0.25">
      <c r="BQ122" s="37">
        <f>BQ102</f>
        <v>29.581831999999995</v>
      </c>
    </row>
    <row r="123" spans="1:69" x14ac:dyDescent="0.25">
      <c r="BQ123" s="37">
        <f>BQ118</f>
        <v>14.552210000000001</v>
      </c>
    </row>
    <row r="124" spans="1:69" x14ac:dyDescent="0.25">
      <c r="BQ124" s="37">
        <f>SUM(BQ120:BQ123)</f>
        <v>100.548282</v>
      </c>
    </row>
  </sheetData>
  <mergeCells count="358"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E1" zoomScale="75" zoomScaleNormal="75" workbookViewId="0">
      <selection activeCell="J8" sqref="J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  <c r="G2" t="s">
        <v>1</v>
      </c>
    </row>
    <row r="4" spans="1:69" x14ac:dyDescent="0.25">
      <c r="C4" s="94" t="s">
        <v>2</v>
      </c>
      <c r="D4" s="94"/>
      <c r="E4" s="2">
        <v>1</v>
      </c>
      <c r="F4" t="s">
        <v>59</v>
      </c>
      <c r="G4" s="38"/>
      <c r="H4" s="38"/>
      <c r="I4" s="38"/>
      <c r="K4" s="69">
        <v>44991</v>
      </c>
      <c r="U4" s="3"/>
    </row>
    <row r="5" spans="1:69" s="3" customFormat="1" ht="15" customHeight="1" x14ac:dyDescent="0.25">
      <c r="A5" s="100"/>
      <c r="B5" s="39" t="s">
        <v>3</v>
      </c>
      <c r="C5" s="98" t="s">
        <v>4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92" t="s">
        <v>62</v>
      </c>
      <c r="BP5" s="97" t="s">
        <v>5</v>
      </c>
      <c r="BQ5" s="97" t="s">
        <v>6</v>
      </c>
    </row>
    <row r="6" spans="1:69" s="3" customFormat="1" ht="28.5" customHeight="1" x14ac:dyDescent="0.25">
      <c r="A6" s="101"/>
      <c r="B6" s="5" t="s">
        <v>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3"/>
      <c r="BP6" s="97"/>
      <c r="BQ6" s="97"/>
    </row>
    <row r="7" spans="1:69" x14ac:dyDescent="0.25">
      <c r="A7" s="85" t="s">
        <v>8</v>
      </c>
      <c r="B7" s="6" t="s">
        <v>9</v>
      </c>
      <c r="C7" s="86">
        <f>$E$4</f>
        <v>1</v>
      </c>
      <c r="D7" s="6"/>
      <c r="E7" s="6"/>
      <c r="F7" s="6">
        <v>5.0000000000000001E-3</v>
      </c>
      <c r="G7" s="6"/>
      <c r="H7" s="6"/>
      <c r="I7" s="6"/>
      <c r="J7" s="6">
        <v>0.14000000000000001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5"/>
      <c r="B8" s="9" t="s">
        <v>10</v>
      </c>
      <c r="C8" s="87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5"/>
      <c r="B9" s="6" t="s">
        <v>11</v>
      </c>
      <c r="C9" s="87"/>
      <c r="D9" s="6"/>
      <c r="E9" s="6"/>
      <c r="F9" s="6">
        <v>1.0999999999999999E-2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5"/>
      <c r="B10" s="6"/>
      <c r="C10" s="8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5"/>
      <c r="B11" s="6"/>
      <c r="C11" s="8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5" t="s">
        <v>12</v>
      </c>
      <c r="B12" s="6" t="s">
        <v>13</v>
      </c>
      <c r="C12" s="86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5"/>
      <c r="B13" s="10" t="s">
        <v>14</v>
      </c>
      <c r="C13" s="87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5"/>
      <c r="B14" s="6" t="s">
        <v>15</v>
      </c>
      <c r="C14" s="87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5"/>
      <c r="B15" s="6" t="s">
        <v>16</v>
      </c>
      <c r="C15" s="87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5"/>
      <c r="B16" s="6" t="s">
        <v>17</v>
      </c>
      <c r="C16" s="87"/>
      <c r="D16" s="6"/>
      <c r="E16" s="6"/>
      <c r="F16" s="6">
        <v>1.4E-2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2.1999999999999999E-2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5"/>
      <c r="B17" s="11"/>
      <c r="C17" s="8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5"/>
      <c r="B18" s="12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5"/>
      <c r="B19" s="12"/>
      <c r="C19" s="8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5" t="s">
        <v>18</v>
      </c>
      <c r="B20" s="6" t="s">
        <v>19</v>
      </c>
      <c r="C20" s="86">
        <f>$E$4</f>
        <v>1</v>
      </c>
      <c r="D20" s="12"/>
      <c r="E20" s="12"/>
      <c r="F20" s="12">
        <v>1.2999999999999999E-2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2.1999999999999999E-2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5"/>
      <c r="B21" s="6" t="s">
        <v>20</v>
      </c>
      <c r="C21" s="87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5"/>
      <c r="B22" s="6"/>
      <c r="C22" s="8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5"/>
      <c r="B23" s="6"/>
      <c r="C23" s="8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5"/>
      <c r="B24" s="6"/>
      <c r="C24" s="8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5" t="s">
        <v>21</v>
      </c>
      <c r="B25" s="13" t="s">
        <v>22</v>
      </c>
      <c r="C25" s="86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5"/>
      <c r="B26" s="6" t="s">
        <v>15</v>
      </c>
      <c r="C26" s="87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5"/>
      <c r="B27" s="11" t="s">
        <v>23</v>
      </c>
      <c r="C27" s="88"/>
      <c r="D27" s="6"/>
      <c r="E27" s="6"/>
      <c r="F27" s="6">
        <v>0.01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5.5E-2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0.27300000000000002</v>
      </c>
      <c r="K28" s="43">
        <f t="shared" si="0"/>
        <v>1.6E-2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2.1999999999999999E-2</v>
      </c>
      <c r="AE28" s="43">
        <f t="shared" si="0"/>
        <v>2.1999999999999999E-2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0.08</v>
      </c>
      <c r="E29" s="44">
        <f t="shared" si="3"/>
        <v>0.05</v>
      </c>
      <c r="F29" s="44">
        <f t="shared" si="3"/>
        <v>5.5E-2</v>
      </c>
      <c r="G29" s="44">
        <f t="shared" si="3"/>
        <v>5.0000000000000001E-4</v>
      </c>
      <c r="H29" s="44">
        <f t="shared" si="3"/>
        <v>1.1000000000000001E-3</v>
      </c>
      <c r="I29" s="44">
        <f t="shared" si="3"/>
        <v>0</v>
      </c>
      <c r="J29" s="44">
        <f t="shared" si="3"/>
        <v>0.27300000000000002</v>
      </c>
      <c r="K29" s="44">
        <f t="shared" si="3"/>
        <v>1.6E-2</v>
      </c>
      <c r="L29" s="44">
        <f t="shared" si="3"/>
        <v>5.0000000000000001E-3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2.1999999999999999E-2</v>
      </c>
      <c r="AE29" s="44">
        <f t="shared" si="3"/>
        <v>2.1999999999999999E-2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1.9183E-3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ref="BO29" si="5">PRODUCT(BO28,$E$4)</f>
        <v>0.05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9.8500000000000004E-2</v>
      </c>
      <c r="G30" s="46">
        <f>G29+'7.01.2021 1,5-2 года (день 9)'!G29</f>
        <v>8.9999999999999998E-4</v>
      </c>
      <c r="H30" s="46">
        <f>H29+'7.01.2021 1,5-2 года (день 9)'!H29</f>
        <v>1.9000000000000002E-3</v>
      </c>
      <c r="I30" s="46">
        <f>I29+'7.01.2021 1,5-2 года (день 9)'!I29</f>
        <v>0</v>
      </c>
      <c r="J30" s="46">
        <f>J29+'7.01.2021 1,5-2 года (день 9)'!J29</f>
        <v>0.47800000000000004</v>
      </c>
      <c r="K30" s="46">
        <f>K29+'7.01.2021 1,5-2 года (день 9)'!K29</f>
        <v>3.3000000000000002E-2</v>
      </c>
      <c r="L30" s="46">
        <f>L29+'7.01.2021 1,5-2 года (день 9)'!L29</f>
        <v>1.0999999999999999E-2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2.1909090909090909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3.9999999999999994E-2</v>
      </c>
      <c r="AE30" s="46">
        <f>AE29+'7.01.2021 1,5-2 года (день 9)'!AE29</f>
        <v>3.9999999999999994E-2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3.1183000000000001E-3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1.5800000000000002E-2</v>
      </c>
      <c r="BN30" s="46">
        <f>BN29+'7.01.2021 1,5-2 года (день 9)'!BN29</f>
        <v>0.01</v>
      </c>
      <c r="BO30" s="46">
        <f>BO29+'7.01.2021 1,5-2 года (день 9)'!BO29</f>
        <v>8.5000000000000006E-2</v>
      </c>
      <c r="BP30" s="47">
        <f>SUM(D30:BN30)</f>
        <v>4.0391273909090906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69</v>
      </c>
      <c r="G42" s="27">
        <v>528</v>
      </c>
      <c r="H42" s="27">
        <v>1140</v>
      </c>
      <c r="I42" s="27">
        <v>540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>
        <v>130</v>
      </c>
      <c r="T42" s="27"/>
      <c r="U42" s="27">
        <v>752</v>
      </c>
      <c r="V42" s="27">
        <v>329.48</v>
      </c>
      <c r="W42" s="27">
        <v>329</v>
      </c>
      <c r="X42" s="27">
        <v>8.3000000000000007</v>
      </c>
      <c r="Y42" s="27"/>
      <c r="Z42" s="27">
        <v>350</v>
      </c>
      <c r="AA42" s="27">
        <v>350</v>
      </c>
      <c r="AB42" s="27">
        <v>300</v>
      </c>
      <c r="AC42" s="27">
        <v>300</v>
      </c>
      <c r="AD42" s="27">
        <v>180</v>
      </c>
      <c r="AE42" s="27">
        <v>300</v>
      </c>
      <c r="AF42" s="27">
        <v>209</v>
      </c>
      <c r="AG42" s="27">
        <v>231.82</v>
      </c>
      <c r="AH42" s="27">
        <v>59</v>
      </c>
      <c r="AI42" s="27">
        <v>67</v>
      </c>
      <c r="AJ42" s="27">
        <v>48</v>
      </c>
      <c r="AK42" s="27">
        <v>190</v>
      </c>
      <c r="AL42" s="27">
        <v>195</v>
      </c>
      <c r="AM42" s="27">
        <v>297.67</v>
      </c>
      <c r="AN42" s="27">
        <v>255</v>
      </c>
      <c r="AO42" s="27"/>
      <c r="AP42" s="27">
        <v>226.44</v>
      </c>
      <c r="AQ42" s="27">
        <v>68.75</v>
      </c>
      <c r="AR42" s="27">
        <v>56.67</v>
      </c>
      <c r="AS42" s="27">
        <v>96.67</v>
      </c>
      <c r="AT42" s="27">
        <v>71.430000000000007</v>
      </c>
      <c r="AU42" s="27">
        <v>57.14</v>
      </c>
      <c r="AV42" s="27">
        <v>56.25</v>
      </c>
      <c r="AW42" s="27">
        <v>114.28</v>
      </c>
      <c r="AX42" s="27">
        <v>66.67</v>
      </c>
      <c r="AY42" s="27">
        <v>66.67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26</v>
      </c>
      <c r="BH42" s="27">
        <v>27</v>
      </c>
      <c r="BI42" s="27">
        <v>43</v>
      </c>
      <c r="BJ42" s="27">
        <v>24</v>
      </c>
      <c r="BK42" s="27">
        <v>35</v>
      </c>
      <c r="BL42" s="27">
        <v>289</v>
      </c>
      <c r="BM42" s="27">
        <v>138.88999999999999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6.9000000000000006E-2</v>
      </c>
      <c r="G43" s="19">
        <f t="shared" si="6"/>
        <v>0.52800000000000002</v>
      </c>
      <c r="H43" s="19">
        <f t="shared" si="6"/>
        <v>1.1399999999999999</v>
      </c>
      <c r="I43" s="19">
        <f t="shared" si="6"/>
        <v>0.54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0.37368000000000001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0.752</v>
      </c>
      <c r="V43" s="19">
        <f t="shared" si="6"/>
        <v>0.32948</v>
      </c>
      <c r="W43" s="19">
        <f>W42/1000</f>
        <v>0.32900000000000001</v>
      </c>
      <c r="X43" s="19">
        <f t="shared" si="6"/>
        <v>8.3000000000000001E-3</v>
      </c>
      <c r="Y43" s="19">
        <f t="shared" si="6"/>
        <v>0</v>
      </c>
      <c r="Z43" s="19">
        <f t="shared" si="6"/>
        <v>0.35</v>
      </c>
      <c r="AA43" s="19">
        <f t="shared" si="6"/>
        <v>0.35</v>
      </c>
      <c r="AB43" s="19">
        <f t="shared" si="6"/>
        <v>0.3</v>
      </c>
      <c r="AC43" s="19">
        <f t="shared" si="6"/>
        <v>0.3</v>
      </c>
      <c r="AD43" s="19">
        <f t="shared" si="6"/>
        <v>0.18</v>
      </c>
      <c r="AE43" s="19">
        <f t="shared" si="6"/>
        <v>0.3</v>
      </c>
      <c r="AF43" s="19">
        <f t="shared" si="6"/>
        <v>0.20899999999999999</v>
      </c>
      <c r="AG43" s="19">
        <f t="shared" si="6"/>
        <v>0.23182</v>
      </c>
      <c r="AH43" s="19">
        <f t="shared" si="6"/>
        <v>5.8999999999999997E-2</v>
      </c>
      <c r="AI43" s="19">
        <f t="shared" si="6"/>
        <v>6.7000000000000004E-2</v>
      </c>
      <c r="AJ43" s="19">
        <f t="shared" si="6"/>
        <v>4.8000000000000001E-2</v>
      </c>
      <c r="AK43" s="19">
        <f t="shared" si="6"/>
        <v>0.19</v>
      </c>
      <c r="AL43" s="19">
        <f t="shared" si="6"/>
        <v>0.19500000000000001</v>
      </c>
      <c r="AM43" s="19">
        <f t="shared" si="6"/>
        <v>0.29766999999999999</v>
      </c>
      <c r="AN43" s="19">
        <f t="shared" si="6"/>
        <v>0.255</v>
      </c>
      <c r="AO43" s="19">
        <f t="shared" si="6"/>
        <v>0</v>
      </c>
      <c r="AP43" s="19">
        <f t="shared" si="6"/>
        <v>0.22644</v>
      </c>
      <c r="AQ43" s="19">
        <f t="shared" si="6"/>
        <v>6.8750000000000006E-2</v>
      </c>
      <c r="AR43" s="19">
        <f t="shared" si="6"/>
        <v>5.6670000000000005E-2</v>
      </c>
      <c r="AS43" s="19">
        <f t="shared" si="6"/>
        <v>9.6670000000000006E-2</v>
      </c>
      <c r="AT43" s="19">
        <f t="shared" si="6"/>
        <v>7.1430000000000007E-2</v>
      </c>
      <c r="AU43" s="19">
        <f t="shared" si="6"/>
        <v>5.7140000000000003E-2</v>
      </c>
      <c r="AV43" s="19">
        <f t="shared" si="6"/>
        <v>5.6250000000000001E-2</v>
      </c>
      <c r="AW43" s="19">
        <f t="shared" si="6"/>
        <v>0.11428000000000001</v>
      </c>
      <c r="AX43" s="19">
        <f t="shared" si="6"/>
        <v>6.6670000000000007E-2</v>
      </c>
      <c r="AY43" s="19">
        <f t="shared" si="6"/>
        <v>6.6670000000000007E-2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2.5999999999999999E-2</v>
      </c>
      <c r="BH43" s="19">
        <f t="shared" si="6"/>
        <v>2.7E-2</v>
      </c>
      <c r="BI43" s="19">
        <f t="shared" si="6"/>
        <v>4.2999999999999997E-2</v>
      </c>
      <c r="BJ43" s="19">
        <f t="shared" si="6"/>
        <v>2.4E-2</v>
      </c>
      <c r="BK43" s="19">
        <f t="shared" si="6"/>
        <v>3.5000000000000003E-2</v>
      </c>
      <c r="BL43" s="19">
        <f t="shared" si="6"/>
        <v>0.28899999999999998</v>
      </c>
      <c r="BM43" s="19">
        <f t="shared" si="6"/>
        <v>0.13888999999999999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89"/>
      <c r="D44" s="30">
        <f>D29*D42</f>
        <v>5.3815999999999997</v>
      </c>
      <c r="E44" s="30">
        <f t="shared" ref="E44:BN44" si="8">E29*E42</f>
        <v>3.5</v>
      </c>
      <c r="F44" s="30">
        <f t="shared" si="8"/>
        <v>3.7949999999999999</v>
      </c>
      <c r="G44" s="30">
        <f t="shared" si="8"/>
        <v>0.26400000000000001</v>
      </c>
      <c r="H44" s="30">
        <f t="shared" si="8"/>
        <v>1.254</v>
      </c>
      <c r="I44" s="30">
        <f t="shared" si="8"/>
        <v>0</v>
      </c>
      <c r="J44" s="30">
        <f t="shared" si="8"/>
        <v>19.486740000000001</v>
      </c>
      <c r="K44" s="30">
        <f t="shared" si="8"/>
        <v>10.59904</v>
      </c>
      <c r="L44" s="30">
        <f t="shared" si="8"/>
        <v>1.0041500000000001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13.536</v>
      </c>
      <c r="V44" s="30">
        <f t="shared" si="8"/>
        <v>0</v>
      </c>
      <c r="W44" s="30">
        <f>W29*W42</f>
        <v>0</v>
      </c>
      <c r="X44" s="30">
        <f t="shared" si="8"/>
        <v>9.1300000000000008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3.96</v>
      </c>
      <c r="AE44" s="30">
        <f t="shared" si="8"/>
        <v>6.6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1.5840000000000001</v>
      </c>
      <c r="AK44" s="30">
        <f t="shared" si="8"/>
        <v>0.364477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0.77336000000000005</v>
      </c>
      <c r="AT44" s="30">
        <f t="shared" si="8"/>
        <v>0</v>
      </c>
      <c r="AU44" s="30">
        <f t="shared" si="8"/>
        <v>1.1428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0.44</v>
      </c>
      <c r="BA44" s="30">
        <f t="shared" si="8"/>
        <v>13.274999999999999</v>
      </c>
      <c r="BB44" s="30">
        <f t="shared" si="8"/>
        <v>0</v>
      </c>
      <c r="BC44" s="30">
        <f t="shared" si="8"/>
        <v>3.85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2.6</v>
      </c>
      <c r="BH44" s="30">
        <f t="shared" si="8"/>
        <v>0.45900000000000002</v>
      </c>
      <c r="BI44" s="30">
        <f t="shared" si="8"/>
        <v>0.98899999999999999</v>
      </c>
      <c r="BJ44" s="30">
        <f t="shared" si="8"/>
        <v>4.32</v>
      </c>
      <c r="BK44" s="30">
        <f t="shared" si="8"/>
        <v>0</v>
      </c>
      <c r="BL44" s="30">
        <f t="shared" si="8"/>
        <v>0.86699999999999999</v>
      </c>
      <c r="BM44" s="30">
        <f t="shared" si="8"/>
        <v>1.1111199999999999</v>
      </c>
      <c r="BN44" s="30">
        <f t="shared" si="8"/>
        <v>8.9340000000000003E-2</v>
      </c>
      <c r="BO44" s="30">
        <f t="shared" ref="BO44" si="9">BO29*BO42</f>
        <v>0.5</v>
      </c>
      <c r="BP44" s="31">
        <f>SUM(D44:BN44)</f>
        <v>110.37562699999998</v>
      </c>
      <c r="BQ44" s="32">
        <f>BP44/$C$20</f>
        <v>110.37562699999998</v>
      </c>
    </row>
    <row r="45" spans="1:69" ht="17.25" x14ac:dyDescent="0.3">
      <c r="A45" s="28"/>
      <c r="B45" s="29" t="s">
        <v>31</v>
      </c>
      <c r="C45" s="89"/>
      <c r="D45" s="30">
        <f>D29*D42</f>
        <v>5.3815999999999997</v>
      </c>
      <c r="E45" s="30">
        <f t="shared" ref="E45:BN45" si="10">E29*E42</f>
        <v>3.5</v>
      </c>
      <c r="F45" s="30">
        <f t="shared" si="10"/>
        <v>3.7949999999999999</v>
      </c>
      <c r="G45" s="30">
        <f t="shared" si="10"/>
        <v>0.26400000000000001</v>
      </c>
      <c r="H45" s="30">
        <f t="shared" si="10"/>
        <v>1.254</v>
      </c>
      <c r="I45" s="30">
        <f t="shared" si="10"/>
        <v>0</v>
      </c>
      <c r="J45" s="30">
        <f t="shared" si="10"/>
        <v>19.486740000000001</v>
      </c>
      <c r="K45" s="30">
        <f t="shared" si="10"/>
        <v>10.59904</v>
      </c>
      <c r="L45" s="30">
        <f t="shared" si="10"/>
        <v>1.0041500000000001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13.536</v>
      </c>
      <c r="V45" s="30">
        <f t="shared" si="10"/>
        <v>0</v>
      </c>
      <c r="W45" s="30">
        <f>W29*W42</f>
        <v>0</v>
      </c>
      <c r="X45" s="30">
        <f t="shared" si="10"/>
        <v>9.1300000000000008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3.96</v>
      </c>
      <c r="AE45" s="30">
        <f t="shared" si="10"/>
        <v>6.6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1.5840000000000001</v>
      </c>
      <c r="AK45" s="30">
        <f t="shared" si="10"/>
        <v>0.364477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0.77336000000000005</v>
      </c>
      <c r="AT45" s="30">
        <f t="shared" si="10"/>
        <v>0</v>
      </c>
      <c r="AU45" s="30">
        <f t="shared" si="10"/>
        <v>1.1428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0.44</v>
      </c>
      <c r="BA45" s="30">
        <f t="shared" si="10"/>
        <v>13.274999999999999</v>
      </c>
      <c r="BB45" s="30">
        <f t="shared" si="10"/>
        <v>0</v>
      </c>
      <c r="BC45" s="30">
        <f t="shared" si="10"/>
        <v>3.85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2.6</v>
      </c>
      <c r="BH45" s="30">
        <f t="shared" si="10"/>
        <v>0.45900000000000002</v>
      </c>
      <c r="BI45" s="30">
        <f t="shared" si="10"/>
        <v>0.98899999999999999</v>
      </c>
      <c r="BJ45" s="30">
        <f t="shared" si="10"/>
        <v>4.32</v>
      </c>
      <c r="BK45" s="30">
        <f t="shared" si="10"/>
        <v>0</v>
      </c>
      <c r="BL45" s="30">
        <f t="shared" si="10"/>
        <v>0.86699999999999999</v>
      </c>
      <c r="BM45" s="30">
        <f t="shared" si="10"/>
        <v>1.1111199999999999</v>
      </c>
      <c r="BN45" s="30">
        <f t="shared" si="10"/>
        <v>8.9340000000000003E-2</v>
      </c>
      <c r="BO45" s="30">
        <f t="shared" ref="BO45" si="11">BO29*BO42</f>
        <v>0.5</v>
      </c>
      <c r="BP45" s="31">
        <f>SUM(D45:BN45)</f>
        <v>110.37562699999998</v>
      </c>
      <c r="BQ45" s="32">
        <f>BP45/$C$20</f>
        <v>110.37562699999998</v>
      </c>
    </row>
    <row r="46" spans="1:69" x14ac:dyDescent="0.25">
      <c r="A46" s="33"/>
      <c r="B46" s="33" t="s">
        <v>32</v>
      </c>
      <c r="D46" s="50">
        <f t="shared" ref="D46:BN46" si="12">D65+D83+D99+D113</f>
        <v>5.3815999999999997</v>
      </c>
      <c r="E46" s="50">
        <f t="shared" si="12"/>
        <v>3.5</v>
      </c>
      <c r="F46" s="50">
        <f t="shared" si="12"/>
        <v>3.7950000000000004</v>
      </c>
      <c r="G46" s="50">
        <f t="shared" si="12"/>
        <v>0.26400000000000001</v>
      </c>
      <c r="H46" s="50">
        <f t="shared" si="12"/>
        <v>1.254</v>
      </c>
      <c r="I46" s="50">
        <f t="shared" si="12"/>
        <v>0</v>
      </c>
      <c r="J46" s="50">
        <f t="shared" si="12"/>
        <v>19.486740000000001</v>
      </c>
      <c r="K46" s="50">
        <f t="shared" si="12"/>
        <v>10.59904</v>
      </c>
      <c r="L46" s="50">
        <f t="shared" si="12"/>
        <v>1.0041500000000001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13.536</v>
      </c>
      <c r="V46" s="50">
        <f t="shared" si="12"/>
        <v>0</v>
      </c>
      <c r="W46" s="50">
        <f>W65+W83+W99+W113</f>
        <v>0</v>
      </c>
      <c r="X46" s="50">
        <f t="shared" si="12"/>
        <v>9.1300000000000008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3.96</v>
      </c>
      <c r="AE46" s="50">
        <f t="shared" si="12"/>
        <v>6.6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1.5840000000000001</v>
      </c>
      <c r="AK46" s="50">
        <f t="shared" si="12"/>
        <v>0.364477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0.77336000000000005</v>
      </c>
      <c r="AT46" s="50">
        <f t="shared" si="12"/>
        <v>0</v>
      </c>
      <c r="AU46" s="50">
        <f t="shared" si="12"/>
        <v>1.1428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0.44</v>
      </c>
      <c r="BA46" s="50">
        <f t="shared" si="12"/>
        <v>13.274999999999999</v>
      </c>
      <c r="BB46" s="50">
        <f t="shared" si="12"/>
        <v>0</v>
      </c>
      <c r="BC46" s="50">
        <f t="shared" si="12"/>
        <v>3.85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2.6</v>
      </c>
      <c r="BH46" s="50">
        <f t="shared" si="12"/>
        <v>0.45900000000000002</v>
      </c>
      <c r="BI46" s="50">
        <f t="shared" si="12"/>
        <v>0.98899999999999999</v>
      </c>
      <c r="BJ46" s="50">
        <f t="shared" si="12"/>
        <v>4.32</v>
      </c>
      <c r="BK46" s="50">
        <f t="shared" si="12"/>
        <v>0</v>
      </c>
      <c r="BL46" s="50">
        <f t="shared" si="12"/>
        <v>0.86699999999999999</v>
      </c>
      <c r="BM46" s="50">
        <f t="shared" si="12"/>
        <v>1.1111199999999999</v>
      </c>
      <c r="BN46" s="50">
        <f t="shared" si="12"/>
        <v>8.9340000000000003E-2</v>
      </c>
      <c r="BO46" s="50">
        <f t="shared" ref="BO46" si="13">BO65+BO83+BO99+BO113</f>
        <v>0.5</v>
      </c>
    </row>
    <row r="47" spans="1:69" x14ac:dyDescent="0.25">
      <c r="A47" s="33"/>
      <c r="B47" s="33" t="s">
        <v>33</v>
      </c>
      <c r="BQ47" s="37">
        <f>BQ64+BQ82+BQ99+BQ112</f>
        <v>110.37562700000001</v>
      </c>
    </row>
    <row r="51" spans="1:69" x14ac:dyDescent="0.25">
      <c r="L51" s="2"/>
    </row>
    <row r="52" spans="1:69" ht="15" customHeight="1" x14ac:dyDescent="0.25">
      <c r="A52" s="90"/>
      <c r="B52" s="4" t="s">
        <v>3</v>
      </c>
      <c r="C52" s="92" t="s">
        <v>4</v>
      </c>
      <c r="D52" s="92" t="str">
        <f t="shared" ref="D52:BC52" si="14">D5</f>
        <v>Хлеб пшеничный</v>
      </c>
      <c r="E52" s="92" t="str">
        <f t="shared" si="14"/>
        <v>Хлеб ржано-пшеничный</v>
      </c>
      <c r="F52" s="92" t="str">
        <f t="shared" si="14"/>
        <v>Сахар</v>
      </c>
      <c r="G52" s="92" t="str">
        <f t="shared" si="14"/>
        <v>Чай</v>
      </c>
      <c r="H52" s="92" t="str">
        <f t="shared" si="14"/>
        <v>Какао</v>
      </c>
      <c r="I52" s="92" t="str">
        <f t="shared" si="14"/>
        <v>Кофейный напиток</v>
      </c>
      <c r="J52" s="92" t="str">
        <f t="shared" si="14"/>
        <v>Молоко 2,5%</v>
      </c>
      <c r="K52" s="92" t="str">
        <f t="shared" si="14"/>
        <v>Масло сливочное</v>
      </c>
      <c r="L52" s="92" t="str">
        <f t="shared" si="14"/>
        <v>Сметана 15%</v>
      </c>
      <c r="M52" s="92" t="str">
        <f t="shared" si="14"/>
        <v>Молоко сухое</v>
      </c>
      <c r="N52" s="92" t="str">
        <f t="shared" si="14"/>
        <v>Снежок 2,5 %</v>
      </c>
      <c r="O52" s="92" t="str">
        <f t="shared" si="14"/>
        <v>Творог 5%</v>
      </c>
      <c r="P52" s="92" t="str">
        <f t="shared" si="14"/>
        <v>Молоко сгущенное</v>
      </c>
      <c r="Q52" s="92" t="str">
        <f t="shared" si="14"/>
        <v xml:space="preserve">Джем Сава </v>
      </c>
      <c r="R52" s="92" t="str">
        <f t="shared" si="14"/>
        <v>Сыр</v>
      </c>
      <c r="S52" s="92" t="str">
        <f t="shared" si="14"/>
        <v>Зеленый горошек</v>
      </c>
      <c r="T52" s="92" t="str">
        <f t="shared" si="14"/>
        <v>Кукуруза консервирован.</v>
      </c>
      <c r="U52" s="92" t="str">
        <f t="shared" si="14"/>
        <v>Консервы рыбные</v>
      </c>
      <c r="V52" s="92" t="str">
        <f t="shared" si="14"/>
        <v>Огурцы консервирован.</v>
      </c>
      <c r="W52" s="51"/>
      <c r="X52" s="92" t="str">
        <f t="shared" si="14"/>
        <v>Яйцо</v>
      </c>
      <c r="Y52" s="92" t="str">
        <f t="shared" si="14"/>
        <v>Икра кабачковая</v>
      </c>
      <c r="Z52" s="92" t="str">
        <f t="shared" si="14"/>
        <v>Изюм</v>
      </c>
      <c r="AA52" s="92" t="str">
        <f t="shared" si="14"/>
        <v>Курага</v>
      </c>
      <c r="AB52" s="92" t="str">
        <f t="shared" si="14"/>
        <v>Чернослив</v>
      </c>
      <c r="AC52" s="92" t="str">
        <f t="shared" si="14"/>
        <v>Шиповник</v>
      </c>
      <c r="AD52" s="92" t="str">
        <f t="shared" si="14"/>
        <v>Сухофрукты</v>
      </c>
      <c r="AE52" s="92" t="str">
        <f t="shared" si="14"/>
        <v>Ягода свежемороженная</v>
      </c>
      <c r="AF52" s="92" t="str">
        <f t="shared" si="14"/>
        <v>Лимон</v>
      </c>
      <c r="AG52" s="92" t="str">
        <f t="shared" si="14"/>
        <v>Кисель</v>
      </c>
      <c r="AH52" s="92" t="str">
        <f t="shared" si="14"/>
        <v xml:space="preserve">Сок </v>
      </c>
      <c r="AI52" s="92" t="str">
        <f t="shared" si="14"/>
        <v>Макаронные изделия</v>
      </c>
      <c r="AJ52" s="92" t="str">
        <f t="shared" si="14"/>
        <v>Мука</v>
      </c>
      <c r="AK52" s="92" t="str">
        <f t="shared" si="14"/>
        <v>Дрожжи</v>
      </c>
      <c r="AL52" s="92" t="str">
        <f t="shared" si="14"/>
        <v>Печенье</v>
      </c>
      <c r="AM52" s="92" t="str">
        <f t="shared" si="14"/>
        <v>Пряники</v>
      </c>
      <c r="AN52" s="92" t="str">
        <f t="shared" si="14"/>
        <v>Вафли</v>
      </c>
      <c r="AO52" s="92" t="str">
        <f t="shared" si="14"/>
        <v>Конфеты</v>
      </c>
      <c r="AP52" s="92" t="str">
        <f t="shared" si="14"/>
        <v>Повидло Сава</v>
      </c>
      <c r="AQ52" s="92" t="str">
        <f t="shared" si="14"/>
        <v>Крупа геркулес</v>
      </c>
      <c r="AR52" s="92" t="str">
        <f t="shared" si="14"/>
        <v>Крупа горох</v>
      </c>
      <c r="AS52" s="92" t="str">
        <f t="shared" si="14"/>
        <v>Крупа гречневая</v>
      </c>
      <c r="AT52" s="92" t="str">
        <f t="shared" si="14"/>
        <v>Крупа кукурузная</v>
      </c>
      <c r="AU52" s="92" t="str">
        <f t="shared" si="14"/>
        <v>Крупа манная</v>
      </c>
      <c r="AV52" s="92" t="str">
        <f t="shared" si="14"/>
        <v>Крупа перловая</v>
      </c>
      <c r="AW52" s="92" t="str">
        <f t="shared" si="14"/>
        <v>Крупа пшеничная</v>
      </c>
      <c r="AX52" s="92" t="str">
        <f t="shared" si="14"/>
        <v>Крупа пшено</v>
      </c>
      <c r="AY52" s="92" t="str">
        <f t="shared" si="14"/>
        <v>Крупа ячневая</v>
      </c>
      <c r="AZ52" s="92" t="str">
        <f t="shared" si="14"/>
        <v>Рис</v>
      </c>
      <c r="BA52" s="92" t="str">
        <f t="shared" si="14"/>
        <v>Цыпленок бройлер</v>
      </c>
      <c r="BB52" s="92" t="str">
        <f t="shared" si="14"/>
        <v>Филе куриное</v>
      </c>
      <c r="BC52" s="92" t="str">
        <f t="shared" si="14"/>
        <v>Фарш говяжий</v>
      </c>
      <c r="BD52" s="92" t="str">
        <f>BD5</f>
        <v>Печень куриная</v>
      </c>
      <c r="BE52" s="92" t="str">
        <f>BE5</f>
        <v>Филе минтая</v>
      </c>
      <c r="BF52" s="92" t="str">
        <f>BF5</f>
        <v>Филе сельди слабосол.</v>
      </c>
      <c r="BG52" s="92" t="str">
        <f t="shared" ref="BG52:BN52" si="15">BG5</f>
        <v>Картофель</v>
      </c>
      <c r="BH52" s="92" t="str">
        <f t="shared" si="15"/>
        <v>Морковь</v>
      </c>
      <c r="BI52" s="92" t="str">
        <f t="shared" si="15"/>
        <v>Лук</v>
      </c>
      <c r="BJ52" s="92" t="str">
        <f t="shared" si="15"/>
        <v>Капуста</v>
      </c>
      <c r="BK52" s="92" t="str">
        <f t="shared" si="15"/>
        <v>Свекла</v>
      </c>
      <c r="BL52" s="92" t="str">
        <f t="shared" si="15"/>
        <v>Томатная паста</v>
      </c>
      <c r="BM52" s="92" t="str">
        <f t="shared" si="15"/>
        <v>Масло растительное</v>
      </c>
      <c r="BN52" s="92" t="str">
        <f t="shared" si="15"/>
        <v>Соль</v>
      </c>
      <c r="BO52" s="92" t="str">
        <f t="shared" ref="BO52" si="16">BO5</f>
        <v>Аскорбиновая кислота</v>
      </c>
      <c r="BP52" s="95" t="s">
        <v>5</v>
      </c>
      <c r="BQ52" s="95" t="s">
        <v>6</v>
      </c>
    </row>
    <row r="53" spans="1:69" ht="28.5" customHeight="1" x14ac:dyDescent="0.25">
      <c r="A53" s="91"/>
      <c r="B53" s="5" t="s">
        <v>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52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6"/>
      <c r="BQ53" s="96"/>
    </row>
    <row r="54" spans="1:69" x14ac:dyDescent="0.25">
      <c r="A54" s="85" t="s">
        <v>8</v>
      </c>
      <c r="B54" s="6" t="str">
        <f>B7</f>
        <v>Каша манная молочная</v>
      </c>
      <c r="C54" s="86">
        <f>$E$4</f>
        <v>1</v>
      </c>
      <c r="D54" s="6">
        <f>D7</f>
        <v>0</v>
      </c>
      <c r="E54" s="6">
        <f t="shared" ref="E54:BN58" si="17">E7</f>
        <v>0</v>
      </c>
      <c r="F54" s="6">
        <f t="shared" si="17"/>
        <v>5.0000000000000001E-3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0.14000000000000001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5"/>
      <c r="B55" s="6" t="str">
        <f>B8</f>
        <v xml:space="preserve">Бутерброд с маслом </v>
      </c>
      <c r="C55" s="87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5"/>
      <c r="B56" s="6" t="str">
        <f>B9</f>
        <v>Какао с молоком</v>
      </c>
      <c r="C56" s="87"/>
      <c r="D56" s="6">
        <f>D9</f>
        <v>0</v>
      </c>
      <c r="E56" s="6">
        <f t="shared" si="17"/>
        <v>0</v>
      </c>
      <c r="F56" s="6">
        <f t="shared" si="17"/>
        <v>1.0999999999999999E-2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5"/>
      <c r="B57" s="6">
        <f>B10</f>
        <v>0</v>
      </c>
      <c r="C57" s="87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5"/>
      <c r="B58" s="6">
        <f>B11</f>
        <v>0</v>
      </c>
      <c r="C58" s="88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1.6E-2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0.22000000000000003</v>
      </c>
      <c r="K59" s="19">
        <f t="shared" si="21"/>
        <v>7.0000000000000001E-3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0.03</v>
      </c>
      <c r="E60" s="21">
        <f t="shared" si="23"/>
        <v>0</v>
      </c>
      <c r="F60" s="21">
        <f t="shared" si="23"/>
        <v>1.6E-2</v>
      </c>
      <c r="G60" s="21">
        <f t="shared" si="23"/>
        <v>0</v>
      </c>
      <c r="H60" s="21">
        <f t="shared" si="23"/>
        <v>1.1000000000000001E-3</v>
      </c>
      <c r="I60" s="21">
        <f t="shared" si="23"/>
        <v>0</v>
      </c>
      <c r="J60" s="21">
        <f t="shared" si="23"/>
        <v>0.22000000000000003</v>
      </c>
      <c r="K60" s="21">
        <f t="shared" si="23"/>
        <v>7.0000000000000001E-3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0.02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70</v>
      </c>
      <c r="F62" s="27">
        <f t="shared" si="25"/>
        <v>69</v>
      </c>
      <c r="G62" s="27">
        <f t="shared" si="25"/>
        <v>528</v>
      </c>
      <c r="H62" s="27">
        <f t="shared" si="25"/>
        <v>1140</v>
      </c>
      <c r="I62" s="27">
        <f t="shared" si="25"/>
        <v>540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504</v>
      </c>
      <c r="N62" s="27">
        <f t="shared" si="25"/>
        <v>99.49</v>
      </c>
      <c r="O62" s="27">
        <f t="shared" si="25"/>
        <v>320.32</v>
      </c>
      <c r="P62" s="27">
        <f t="shared" si="25"/>
        <v>373.68</v>
      </c>
      <c r="Q62" s="27">
        <f t="shared" si="25"/>
        <v>416.67</v>
      </c>
      <c r="R62" s="27">
        <f t="shared" si="25"/>
        <v>0</v>
      </c>
      <c r="S62" s="27">
        <f t="shared" si="25"/>
        <v>130</v>
      </c>
      <c r="T62" s="27">
        <f t="shared" si="25"/>
        <v>0</v>
      </c>
      <c r="U62" s="27">
        <f t="shared" si="25"/>
        <v>752</v>
      </c>
      <c r="V62" s="27">
        <f t="shared" si="25"/>
        <v>329.48</v>
      </c>
      <c r="W62" s="27">
        <f>W42</f>
        <v>329</v>
      </c>
      <c r="X62" s="27">
        <f t="shared" si="25"/>
        <v>8.3000000000000007</v>
      </c>
      <c r="Y62" s="27">
        <f t="shared" si="25"/>
        <v>0</v>
      </c>
      <c r="Z62" s="27">
        <f t="shared" si="25"/>
        <v>350</v>
      </c>
      <c r="AA62" s="27">
        <f t="shared" si="25"/>
        <v>350</v>
      </c>
      <c r="AB62" s="27">
        <f t="shared" si="25"/>
        <v>300</v>
      </c>
      <c r="AC62" s="27">
        <f t="shared" si="25"/>
        <v>300</v>
      </c>
      <c r="AD62" s="27">
        <f t="shared" si="25"/>
        <v>180</v>
      </c>
      <c r="AE62" s="27">
        <f t="shared" si="25"/>
        <v>300</v>
      </c>
      <c r="AF62" s="27">
        <f t="shared" si="25"/>
        <v>209</v>
      </c>
      <c r="AG62" s="27">
        <f t="shared" si="25"/>
        <v>231.82</v>
      </c>
      <c r="AH62" s="27">
        <f t="shared" si="25"/>
        <v>59</v>
      </c>
      <c r="AI62" s="27">
        <f t="shared" si="25"/>
        <v>67</v>
      </c>
      <c r="AJ62" s="27">
        <f t="shared" si="25"/>
        <v>48</v>
      </c>
      <c r="AK62" s="27">
        <f t="shared" si="25"/>
        <v>190</v>
      </c>
      <c r="AL62" s="27">
        <f t="shared" si="25"/>
        <v>195</v>
      </c>
      <c r="AM62" s="27">
        <f t="shared" si="25"/>
        <v>297.67</v>
      </c>
      <c r="AN62" s="27">
        <f t="shared" si="25"/>
        <v>255</v>
      </c>
      <c r="AO62" s="27">
        <f t="shared" si="25"/>
        <v>0</v>
      </c>
      <c r="AP62" s="27">
        <f t="shared" si="25"/>
        <v>226.44</v>
      </c>
      <c r="AQ62" s="27">
        <f t="shared" si="25"/>
        <v>68.75</v>
      </c>
      <c r="AR62" s="27">
        <f t="shared" si="25"/>
        <v>56.67</v>
      </c>
      <c r="AS62" s="27">
        <f t="shared" si="25"/>
        <v>96.67</v>
      </c>
      <c r="AT62" s="27">
        <f t="shared" si="25"/>
        <v>71.430000000000007</v>
      </c>
      <c r="AU62" s="27">
        <f t="shared" si="25"/>
        <v>57.14</v>
      </c>
      <c r="AV62" s="27">
        <f t="shared" si="25"/>
        <v>56.25</v>
      </c>
      <c r="AW62" s="27">
        <f t="shared" si="25"/>
        <v>114.28</v>
      </c>
      <c r="AX62" s="27">
        <f t="shared" si="25"/>
        <v>66.67</v>
      </c>
      <c r="AY62" s="27">
        <f t="shared" si="25"/>
        <v>66.67</v>
      </c>
      <c r="AZ62" s="27">
        <f t="shared" si="25"/>
        <v>110</v>
      </c>
      <c r="BA62" s="27">
        <f t="shared" si="25"/>
        <v>225</v>
      </c>
      <c r="BB62" s="27">
        <f t="shared" si="25"/>
        <v>360</v>
      </c>
      <c r="BC62" s="27">
        <f t="shared" si="25"/>
        <v>550</v>
      </c>
      <c r="BD62" s="27">
        <f t="shared" si="25"/>
        <v>205</v>
      </c>
      <c r="BE62" s="27">
        <f t="shared" si="25"/>
        <v>330</v>
      </c>
      <c r="BF62" s="27">
        <f t="shared" si="25"/>
        <v>0</v>
      </c>
      <c r="BG62" s="27">
        <f t="shared" si="25"/>
        <v>26</v>
      </c>
      <c r="BH62" s="27">
        <f t="shared" si="25"/>
        <v>27</v>
      </c>
      <c r="BI62" s="27">
        <f t="shared" si="25"/>
        <v>43</v>
      </c>
      <c r="BJ62" s="27">
        <f t="shared" si="25"/>
        <v>24</v>
      </c>
      <c r="BK62" s="27">
        <f t="shared" si="25"/>
        <v>35</v>
      </c>
      <c r="BL62" s="27">
        <f t="shared" si="25"/>
        <v>289</v>
      </c>
      <c r="BM62" s="27">
        <f t="shared" si="25"/>
        <v>138.88999999999999</v>
      </c>
      <c r="BN62" s="27">
        <f t="shared" si="25"/>
        <v>14.89</v>
      </c>
      <c r="BO62" s="27">
        <f t="shared" ref="BO62" si="26">BO42</f>
        <v>10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7.0000000000000007E-2</v>
      </c>
      <c r="F63" s="19">
        <f t="shared" si="27"/>
        <v>6.9000000000000006E-2</v>
      </c>
      <c r="G63" s="19">
        <f t="shared" si="27"/>
        <v>0.52800000000000002</v>
      </c>
      <c r="H63" s="19">
        <f t="shared" si="27"/>
        <v>1.1399999999999999</v>
      </c>
      <c r="I63" s="19">
        <f t="shared" si="27"/>
        <v>0.54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0.504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0.37368000000000001</v>
      </c>
      <c r="Q63" s="19">
        <f t="shared" si="27"/>
        <v>0.41667000000000004</v>
      </c>
      <c r="R63" s="19">
        <f t="shared" si="27"/>
        <v>0</v>
      </c>
      <c r="S63" s="19">
        <f t="shared" si="27"/>
        <v>0.13</v>
      </c>
      <c r="T63" s="19">
        <f t="shared" si="27"/>
        <v>0</v>
      </c>
      <c r="U63" s="19">
        <f t="shared" si="27"/>
        <v>0.752</v>
      </c>
      <c r="V63" s="19">
        <f t="shared" si="27"/>
        <v>0.32948</v>
      </c>
      <c r="W63" s="19">
        <f>W62/1000</f>
        <v>0.32900000000000001</v>
      </c>
      <c r="X63" s="19">
        <f t="shared" si="27"/>
        <v>8.3000000000000001E-3</v>
      </c>
      <c r="Y63" s="19">
        <f t="shared" si="27"/>
        <v>0</v>
      </c>
      <c r="Z63" s="19">
        <f t="shared" si="27"/>
        <v>0.35</v>
      </c>
      <c r="AA63" s="19">
        <f t="shared" si="27"/>
        <v>0.35</v>
      </c>
      <c r="AB63" s="19">
        <f t="shared" si="27"/>
        <v>0.3</v>
      </c>
      <c r="AC63" s="19">
        <f t="shared" si="27"/>
        <v>0.3</v>
      </c>
      <c r="AD63" s="19">
        <f t="shared" si="27"/>
        <v>0.18</v>
      </c>
      <c r="AE63" s="19">
        <f t="shared" si="27"/>
        <v>0.3</v>
      </c>
      <c r="AF63" s="19">
        <f t="shared" si="27"/>
        <v>0.20899999999999999</v>
      </c>
      <c r="AG63" s="19">
        <f t="shared" si="27"/>
        <v>0.23182</v>
      </c>
      <c r="AH63" s="19">
        <f t="shared" si="27"/>
        <v>5.8999999999999997E-2</v>
      </c>
      <c r="AI63" s="19">
        <f t="shared" si="27"/>
        <v>6.7000000000000004E-2</v>
      </c>
      <c r="AJ63" s="19">
        <f t="shared" si="27"/>
        <v>4.8000000000000001E-2</v>
      </c>
      <c r="AK63" s="19">
        <f t="shared" si="27"/>
        <v>0.19</v>
      </c>
      <c r="AL63" s="19">
        <f t="shared" si="27"/>
        <v>0.19500000000000001</v>
      </c>
      <c r="AM63" s="19">
        <f t="shared" si="27"/>
        <v>0.29766999999999999</v>
      </c>
      <c r="AN63" s="19">
        <f t="shared" si="27"/>
        <v>0.255</v>
      </c>
      <c r="AO63" s="19">
        <f t="shared" si="27"/>
        <v>0</v>
      </c>
      <c r="AP63" s="19">
        <f t="shared" si="27"/>
        <v>0.22644</v>
      </c>
      <c r="AQ63" s="19">
        <f t="shared" si="27"/>
        <v>6.8750000000000006E-2</v>
      </c>
      <c r="AR63" s="19">
        <f t="shared" si="27"/>
        <v>5.6670000000000005E-2</v>
      </c>
      <c r="AS63" s="19">
        <f t="shared" si="27"/>
        <v>9.6670000000000006E-2</v>
      </c>
      <c r="AT63" s="19">
        <f t="shared" si="27"/>
        <v>7.1430000000000007E-2</v>
      </c>
      <c r="AU63" s="19">
        <f t="shared" si="27"/>
        <v>5.7140000000000003E-2</v>
      </c>
      <c r="AV63" s="19">
        <f t="shared" si="27"/>
        <v>5.6250000000000001E-2</v>
      </c>
      <c r="AW63" s="19">
        <f t="shared" si="27"/>
        <v>0.11428000000000001</v>
      </c>
      <c r="AX63" s="19">
        <f t="shared" si="27"/>
        <v>6.6670000000000007E-2</v>
      </c>
      <c r="AY63" s="19">
        <f t="shared" si="27"/>
        <v>6.6670000000000007E-2</v>
      </c>
      <c r="AZ63" s="19">
        <f t="shared" si="27"/>
        <v>0.11</v>
      </c>
      <c r="BA63" s="19">
        <f t="shared" si="27"/>
        <v>0.22500000000000001</v>
      </c>
      <c r="BB63" s="19">
        <f t="shared" si="27"/>
        <v>0.36</v>
      </c>
      <c r="BC63" s="19">
        <f t="shared" si="27"/>
        <v>0.55000000000000004</v>
      </c>
      <c r="BD63" s="19">
        <f t="shared" si="27"/>
        <v>0.20499999999999999</v>
      </c>
      <c r="BE63" s="19">
        <f t="shared" si="27"/>
        <v>0.33</v>
      </c>
      <c r="BF63" s="19">
        <f t="shared" si="27"/>
        <v>0</v>
      </c>
      <c r="BG63" s="19">
        <f t="shared" si="27"/>
        <v>2.5999999999999999E-2</v>
      </c>
      <c r="BH63" s="19">
        <f t="shared" si="27"/>
        <v>2.7E-2</v>
      </c>
      <c r="BI63" s="19">
        <f t="shared" si="27"/>
        <v>4.2999999999999997E-2</v>
      </c>
      <c r="BJ63" s="19">
        <f t="shared" si="27"/>
        <v>2.4E-2</v>
      </c>
      <c r="BK63" s="19">
        <f t="shared" si="27"/>
        <v>3.5000000000000003E-2</v>
      </c>
      <c r="BL63" s="19">
        <f t="shared" si="27"/>
        <v>0.28899999999999998</v>
      </c>
      <c r="BM63" s="19">
        <f t="shared" si="27"/>
        <v>0.13888999999999999</v>
      </c>
      <c r="BN63" s="19">
        <f t="shared" si="27"/>
        <v>1.489E-2</v>
      </c>
      <c r="BO63" s="19">
        <f t="shared" ref="BO63" si="28">BO62/1000</f>
        <v>0.01</v>
      </c>
    </row>
    <row r="64" spans="1:69" ht="17.25" x14ac:dyDescent="0.3">
      <c r="A64" s="28"/>
      <c r="B64" s="29" t="s">
        <v>30</v>
      </c>
      <c r="C64" s="89"/>
      <c r="D64" s="30">
        <f>D60*D62</f>
        <v>2.0181</v>
      </c>
      <c r="E64" s="30">
        <f t="shared" ref="E64:BN64" si="29">E60*E62</f>
        <v>0</v>
      </c>
      <c r="F64" s="30">
        <f t="shared" si="29"/>
        <v>1.1040000000000001</v>
      </c>
      <c r="G64" s="30">
        <f t="shared" si="29"/>
        <v>0</v>
      </c>
      <c r="H64" s="30">
        <f t="shared" si="29"/>
        <v>1.254</v>
      </c>
      <c r="I64" s="30">
        <f t="shared" si="29"/>
        <v>0</v>
      </c>
      <c r="J64" s="30">
        <f t="shared" si="29"/>
        <v>15.703600000000002</v>
      </c>
      <c r="K64" s="30">
        <f t="shared" si="29"/>
        <v>4.6370800000000001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1.1428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BO60*BO62</f>
        <v>0</v>
      </c>
      <c r="BP64" s="31">
        <f>SUM(D64:BN64)</f>
        <v>25.874470000000006</v>
      </c>
      <c r="BQ64" s="32">
        <f>BP64/$C$7</f>
        <v>25.874470000000006</v>
      </c>
    </row>
    <row r="65" spans="1:69" ht="17.25" x14ac:dyDescent="0.3">
      <c r="A65" s="28"/>
      <c r="B65" s="29" t="s">
        <v>31</v>
      </c>
      <c r="C65" s="89"/>
      <c r="D65" s="30">
        <f>D60*D62</f>
        <v>2.0181</v>
      </c>
      <c r="E65" s="30">
        <f t="shared" ref="E65:BN65" si="31">E60*E62</f>
        <v>0</v>
      </c>
      <c r="F65" s="30">
        <f t="shared" si="31"/>
        <v>1.1040000000000001</v>
      </c>
      <c r="G65" s="30">
        <f t="shared" si="31"/>
        <v>0</v>
      </c>
      <c r="H65" s="30">
        <f t="shared" si="31"/>
        <v>1.254</v>
      </c>
      <c r="I65" s="30">
        <f t="shared" si="31"/>
        <v>0</v>
      </c>
      <c r="J65" s="30">
        <f t="shared" si="31"/>
        <v>15.703600000000002</v>
      </c>
      <c r="K65" s="30">
        <f t="shared" si="31"/>
        <v>4.6370800000000001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1.1428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1.489E-2</v>
      </c>
      <c r="BO65" s="30">
        <f t="shared" ref="BO65" si="32">BO60*BO62</f>
        <v>0</v>
      </c>
      <c r="BP65" s="31">
        <f>SUM(D65:BN65)</f>
        <v>25.874470000000006</v>
      </c>
      <c r="BQ65" s="32">
        <f>BP65/$C$7</f>
        <v>25.874470000000006</v>
      </c>
    </row>
    <row r="67" spans="1:69" x14ac:dyDescent="0.25">
      <c r="L67" s="2"/>
    </row>
    <row r="68" spans="1:69" ht="15" customHeight="1" x14ac:dyDescent="0.25">
      <c r="A68" s="90"/>
      <c r="B68" s="4" t="s">
        <v>3</v>
      </c>
      <c r="C68" s="92" t="s">
        <v>4</v>
      </c>
      <c r="D68" s="83" t="str">
        <f t="shared" ref="D68:T68" si="33">D5</f>
        <v>Хлеб пшеничный</v>
      </c>
      <c r="E68" s="83" t="str">
        <f t="shared" si="33"/>
        <v>Хлеб ржано-пшеничный</v>
      </c>
      <c r="F68" s="83" t="str">
        <f t="shared" si="33"/>
        <v>Сахар</v>
      </c>
      <c r="G68" s="83" t="str">
        <f t="shared" si="33"/>
        <v>Чай</v>
      </c>
      <c r="H68" s="83" t="str">
        <f t="shared" si="33"/>
        <v>Какао</v>
      </c>
      <c r="I68" s="83" t="str">
        <f t="shared" si="33"/>
        <v>Кофейный напиток</v>
      </c>
      <c r="J68" s="83" t="str">
        <f t="shared" si="33"/>
        <v>Молоко 2,5%</v>
      </c>
      <c r="K68" s="83" t="str">
        <f t="shared" si="33"/>
        <v>Масло сливочное</v>
      </c>
      <c r="L68" s="83" t="str">
        <f t="shared" si="33"/>
        <v>Сметана 15%</v>
      </c>
      <c r="M68" s="83" t="str">
        <f t="shared" si="33"/>
        <v>Молоко сухое</v>
      </c>
      <c r="N68" s="83" t="str">
        <f t="shared" si="33"/>
        <v>Снежок 2,5 %</v>
      </c>
      <c r="O68" s="83" t="str">
        <f t="shared" si="33"/>
        <v>Творог 5%</v>
      </c>
      <c r="P68" s="83" t="str">
        <f t="shared" si="33"/>
        <v>Молоко сгущенное</v>
      </c>
      <c r="Q68" s="83" t="str">
        <f t="shared" si="33"/>
        <v xml:space="preserve">Джем Сава </v>
      </c>
      <c r="R68" s="83" t="str">
        <f t="shared" si="33"/>
        <v>Сыр</v>
      </c>
      <c r="S68" s="83" t="str">
        <f t="shared" si="33"/>
        <v>Зеленый горошек</v>
      </c>
      <c r="T68" s="83" t="str">
        <f t="shared" si="33"/>
        <v>Кукуруза консервирован.</v>
      </c>
      <c r="U68" s="83" t="str">
        <f>U5</f>
        <v>Консервы рыбные</v>
      </c>
      <c r="V68" s="83" t="str">
        <f>V5</f>
        <v>Огурцы консервирован.</v>
      </c>
      <c r="W68" s="35"/>
      <c r="X68" s="83" t="str">
        <f>X5</f>
        <v>Яйцо</v>
      </c>
      <c r="Y68" s="83" t="str">
        <f t="shared" ref="Y68:BB68" si="34">Y5</f>
        <v>Икра кабачковая</v>
      </c>
      <c r="Z68" s="83" t="str">
        <f t="shared" si="34"/>
        <v>Изюм</v>
      </c>
      <c r="AA68" s="83" t="str">
        <f t="shared" si="34"/>
        <v>Курага</v>
      </c>
      <c r="AB68" s="83" t="str">
        <f t="shared" si="34"/>
        <v>Чернослив</v>
      </c>
      <c r="AC68" s="83" t="str">
        <f t="shared" si="34"/>
        <v>Шиповник</v>
      </c>
      <c r="AD68" s="83" t="str">
        <f t="shared" si="34"/>
        <v>Сухофрукты</v>
      </c>
      <c r="AE68" s="83" t="str">
        <f t="shared" si="34"/>
        <v>Ягода свежемороженная</v>
      </c>
      <c r="AF68" s="83" t="str">
        <f t="shared" si="34"/>
        <v>Лимон</v>
      </c>
      <c r="AG68" s="83" t="str">
        <f t="shared" si="34"/>
        <v>Кисель</v>
      </c>
      <c r="AH68" s="83" t="str">
        <f t="shared" si="34"/>
        <v xml:space="preserve">Сок </v>
      </c>
      <c r="AI68" s="83" t="str">
        <f t="shared" si="34"/>
        <v>Макаронные изделия</v>
      </c>
      <c r="AJ68" s="83" t="str">
        <f t="shared" si="34"/>
        <v>Мука</v>
      </c>
      <c r="AK68" s="83" t="str">
        <f t="shared" si="34"/>
        <v>Дрожжи</v>
      </c>
      <c r="AL68" s="83" t="str">
        <f t="shared" si="34"/>
        <v>Печенье</v>
      </c>
      <c r="AM68" s="83" t="str">
        <f t="shared" si="34"/>
        <v>Пряники</v>
      </c>
      <c r="AN68" s="83" t="str">
        <f t="shared" si="34"/>
        <v>Вафли</v>
      </c>
      <c r="AO68" s="83" t="str">
        <f t="shared" si="34"/>
        <v>Конфеты</v>
      </c>
      <c r="AP68" s="83" t="str">
        <f t="shared" si="34"/>
        <v>Повидло Сава</v>
      </c>
      <c r="AQ68" s="83" t="str">
        <f t="shared" si="34"/>
        <v>Крупа геркулес</v>
      </c>
      <c r="AR68" s="83" t="str">
        <f t="shared" si="34"/>
        <v>Крупа горох</v>
      </c>
      <c r="AS68" s="83" t="str">
        <f t="shared" si="34"/>
        <v>Крупа гречневая</v>
      </c>
      <c r="AT68" s="83" t="str">
        <f t="shared" si="34"/>
        <v>Крупа кукурузная</v>
      </c>
      <c r="AU68" s="83" t="str">
        <f t="shared" si="34"/>
        <v>Крупа манная</v>
      </c>
      <c r="AV68" s="83" t="str">
        <f t="shared" si="34"/>
        <v>Крупа перловая</v>
      </c>
      <c r="AW68" s="83" t="str">
        <f t="shared" si="34"/>
        <v>Крупа пшеничная</v>
      </c>
      <c r="AX68" s="83" t="str">
        <f t="shared" si="34"/>
        <v>Крупа пшено</v>
      </c>
      <c r="AY68" s="83" t="str">
        <f t="shared" si="34"/>
        <v>Крупа ячневая</v>
      </c>
      <c r="AZ68" s="83" t="str">
        <f t="shared" si="34"/>
        <v>Рис</v>
      </c>
      <c r="BA68" s="83" t="str">
        <f t="shared" si="34"/>
        <v>Цыпленок бройлер</v>
      </c>
      <c r="BB68" s="83" t="str">
        <f t="shared" si="34"/>
        <v>Филе куриное</v>
      </c>
      <c r="BC68" s="83" t="str">
        <f>BC5</f>
        <v>Фарш говяжий</v>
      </c>
      <c r="BD68" s="83" t="str">
        <f>BD5</f>
        <v>Печень куриная</v>
      </c>
      <c r="BE68" s="83" t="str">
        <f>BE5</f>
        <v>Филе минтая</v>
      </c>
      <c r="BF68" s="83" t="str">
        <f t="shared" ref="BF68:BN68" si="35">BF5</f>
        <v>Филе сельди слабосол.</v>
      </c>
      <c r="BG68" s="83" t="str">
        <f t="shared" si="35"/>
        <v>Картофель</v>
      </c>
      <c r="BH68" s="83" t="str">
        <f t="shared" si="35"/>
        <v>Морковь</v>
      </c>
      <c r="BI68" s="83" t="str">
        <f t="shared" si="35"/>
        <v>Лук</v>
      </c>
      <c r="BJ68" s="83" t="str">
        <f t="shared" si="35"/>
        <v>Капуста</v>
      </c>
      <c r="BK68" s="83" t="str">
        <f t="shared" si="35"/>
        <v>Свекла</v>
      </c>
      <c r="BL68" s="83" t="str">
        <f t="shared" si="35"/>
        <v>Томатная паста</v>
      </c>
      <c r="BM68" s="83" t="str">
        <f t="shared" si="35"/>
        <v>Масло растительное</v>
      </c>
      <c r="BN68" s="83" t="str">
        <f t="shared" si="35"/>
        <v>Соль</v>
      </c>
      <c r="BO68" s="83" t="str">
        <f t="shared" ref="BO68" si="36">BO5</f>
        <v>Аскорбиновая кислота</v>
      </c>
      <c r="BP68" s="84" t="s">
        <v>5</v>
      </c>
      <c r="BQ68" s="84" t="s">
        <v>6</v>
      </c>
    </row>
    <row r="69" spans="1:69" ht="28.5" customHeight="1" x14ac:dyDescent="0.25">
      <c r="A69" s="91"/>
      <c r="B69" s="5" t="s">
        <v>7</v>
      </c>
      <c r="C69" s="9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35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4"/>
      <c r="BQ69" s="84"/>
    </row>
    <row r="70" spans="1:69" x14ac:dyDescent="0.25">
      <c r="A70" s="85" t="s">
        <v>12</v>
      </c>
      <c r="B70" s="6" t="str">
        <f>B12</f>
        <v>Суп шахтерский</v>
      </c>
      <c r="C70" s="86">
        <f>$E$4</f>
        <v>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5"/>
      <c r="B71" s="6" t="str">
        <f t="shared" ref="B71:B76" si="39">B13</f>
        <v>Капуста, тушеная с мясом</v>
      </c>
      <c r="C71" s="87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5"/>
      <c r="B72" s="6" t="str">
        <f t="shared" si="39"/>
        <v>Хлеб пшеничный</v>
      </c>
      <c r="C72" s="87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5"/>
      <c r="B73" s="6" t="str">
        <f t="shared" si="39"/>
        <v>Хлеб ржано-пшеничный</v>
      </c>
      <c r="C73" s="87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5"/>
      <c r="B74" s="6" t="str">
        <f t="shared" si="39"/>
        <v>Компот из сухофруктов</v>
      </c>
      <c r="C74" s="87"/>
      <c r="D74" s="6">
        <f t="shared" si="37"/>
        <v>0</v>
      </c>
      <c r="E74" s="6">
        <f t="shared" si="37"/>
        <v>0</v>
      </c>
      <c r="F74" s="6">
        <f t="shared" si="37"/>
        <v>1.4E-2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2.1999999999999999E-2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5"/>
      <c r="B75" s="6">
        <f t="shared" si="39"/>
        <v>0</v>
      </c>
      <c r="C75" s="87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5"/>
      <c r="B76" s="6">
        <f t="shared" si="39"/>
        <v>0</v>
      </c>
      <c r="C76" s="88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1.4E-2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2.1999999999999999E-2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0.03</v>
      </c>
      <c r="E78" s="21">
        <f t="shared" si="47"/>
        <v>0.05</v>
      </c>
      <c r="F78" s="21">
        <f t="shared" si="47"/>
        <v>1.4E-2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4.0000000000000001E-3</v>
      </c>
      <c r="L78" s="21">
        <f t="shared" si="47"/>
        <v>5.0000000000000001E-3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2.1999999999999999E-2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8.0000000000000002E-3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5.8999999999999997E-2</v>
      </c>
      <c r="BB78" s="21">
        <f t="shared" si="47"/>
        <v>0</v>
      </c>
      <c r="BC78" s="21">
        <f t="shared" si="47"/>
        <v>7.0000000000000001E-3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0.1</v>
      </c>
      <c r="BH78" s="21">
        <f t="shared" si="47"/>
        <v>1.7000000000000001E-2</v>
      </c>
      <c r="BI78" s="21">
        <f t="shared" si="47"/>
        <v>0.02</v>
      </c>
      <c r="BJ78" s="21">
        <f t="shared" si="47"/>
        <v>0.18</v>
      </c>
      <c r="BK78" s="21">
        <f t="shared" si="47"/>
        <v>0</v>
      </c>
      <c r="BL78" s="21">
        <f t="shared" si="47"/>
        <v>3.0000000000000001E-3</v>
      </c>
      <c r="BM78" s="21">
        <f t="shared" si="47"/>
        <v>7.0000000000000001E-3</v>
      </c>
      <c r="BN78" s="21">
        <f t="shared" si="47"/>
        <v>4.0000000000000001E-3</v>
      </c>
      <c r="BO78" s="21">
        <f t="shared" ref="BO78" si="48">PRODUCT(BO77,$E$4)</f>
        <v>0.05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70</v>
      </c>
      <c r="F80" s="27">
        <f t="shared" si="49"/>
        <v>69</v>
      </c>
      <c r="G80" s="27">
        <f t="shared" si="49"/>
        <v>528</v>
      </c>
      <c r="H80" s="27">
        <f t="shared" si="49"/>
        <v>1140</v>
      </c>
      <c r="I80" s="27">
        <f t="shared" si="49"/>
        <v>540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504</v>
      </c>
      <c r="N80" s="27">
        <f t="shared" si="49"/>
        <v>99.49</v>
      </c>
      <c r="O80" s="27">
        <f t="shared" si="49"/>
        <v>320.32</v>
      </c>
      <c r="P80" s="27">
        <f t="shared" si="49"/>
        <v>373.68</v>
      </c>
      <c r="Q80" s="27">
        <f t="shared" si="49"/>
        <v>416.67</v>
      </c>
      <c r="R80" s="27">
        <f t="shared" si="49"/>
        <v>0</v>
      </c>
      <c r="S80" s="27">
        <f t="shared" si="49"/>
        <v>130</v>
      </c>
      <c r="T80" s="27">
        <f t="shared" si="49"/>
        <v>0</v>
      </c>
      <c r="U80" s="27">
        <f t="shared" si="49"/>
        <v>752</v>
      </c>
      <c r="V80" s="27">
        <f t="shared" si="49"/>
        <v>329.48</v>
      </c>
      <c r="W80" s="27">
        <f>W42</f>
        <v>329</v>
      </c>
      <c r="X80" s="27">
        <f t="shared" si="49"/>
        <v>8.3000000000000007</v>
      </c>
      <c r="Y80" s="27">
        <f t="shared" si="49"/>
        <v>0</v>
      </c>
      <c r="Z80" s="27">
        <f t="shared" si="49"/>
        <v>350</v>
      </c>
      <c r="AA80" s="27">
        <f t="shared" si="49"/>
        <v>350</v>
      </c>
      <c r="AB80" s="27">
        <f t="shared" si="49"/>
        <v>300</v>
      </c>
      <c r="AC80" s="27">
        <f t="shared" si="49"/>
        <v>300</v>
      </c>
      <c r="AD80" s="27">
        <f t="shared" si="49"/>
        <v>180</v>
      </c>
      <c r="AE80" s="27">
        <f t="shared" si="49"/>
        <v>300</v>
      </c>
      <c r="AF80" s="27">
        <f t="shared" si="49"/>
        <v>209</v>
      </c>
      <c r="AG80" s="27">
        <f t="shared" si="49"/>
        <v>231.82</v>
      </c>
      <c r="AH80" s="27">
        <f t="shared" si="49"/>
        <v>59</v>
      </c>
      <c r="AI80" s="27">
        <f t="shared" si="49"/>
        <v>67</v>
      </c>
      <c r="AJ80" s="27">
        <f t="shared" si="49"/>
        <v>48</v>
      </c>
      <c r="AK80" s="27">
        <f t="shared" si="49"/>
        <v>190</v>
      </c>
      <c r="AL80" s="27">
        <f t="shared" si="49"/>
        <v>195</v>
      </c>
      <c r="AM80" s="27">
        <f t="shared" si="49"/>
        <v>297.67</v>
      </c>
      <c r="AN80" s="27">
        <f t="shared" si="49"/>
        <v>255</v>
      </c>
      <c r="AO80" s="27">
        <f t="shared" si="49"/>
        <v>0</v>
      </c>
      <c r="AP80" s="27">
        <f t="shared" si="49"/>
        <v>226.44</v>
      </c>
      <c r="AQ80" s="27">
        <f t="shared" si="49"/>
        <v>68.75</v>
      </c>
      <c r="AR80" s="27">
        <f t="shared" si="49"/>
        <v>56.67</v>
      </c>
      <c r="AS80" s="27">
        <f t="shared" si="49"/>
        <v>96.67</v>
      </c>
      <c r="AT80" s="27">
        <f t="shared" si="49"/>
        <v>71.430000000000007</v>
      </c>
      <c r="AU80" s="27">
        <f t="shared" si="49"/>
        <v>57.14</v>
      </c>
      <c r="AV80" s="27">
        <f t="shared" si="49"/>
        <v>56.25</v>
      </c>
      <c r="AW80" s="27">
        <f t="shared" si="49"/>
        <v>114.28</v>
      </c>
      <c r="AX80" s="27">
        <f t="shared" si="49"/>
        <v>66.67</v>
      </c>
      <c r="AY80" s="27">
        <f t="shared" si="49"/>
        <v>66.67</v>
      </c>
      <c r="AZ80" s="27">
        <f t="shared" si="49"/>
        <v>110</v>
      </c>
      <c r="BA80" s="27">
        <f t="shared" si="49"/>
        <v>225</v>
      </c>
      <c r="BB80" s="27">
        <f t="shared" si="49"/>
        <v>360</v>
      </c>
      <c r="BC80" s="27">
        <f t="shared" si="49"/>
        <v>550</v>
      </c>
      <c r="BD80" s="27">
        <f t="shared" si="49"/>
        <v>205</v>
      </c>
      <c r="BE80" s="27">
        <f t="shared" si="49"/>
        <v>330</v>
      </c>
      <c r="BF80" s="27">
        <f t="shared" si="49"/>
        <v>0</v>
      </c>
      <c r="BG80" s="27">
        <f t="shared" si="49"/>
        <v>26</v>
      </c>
      <c r="BH80" s="27">
        <f t="shared" si="49"/>
        <v>27</v>
      </c>
      <c r="BI80" s="27">
        <f t="shared" si="49"/>
        <v>43</v>
      </c>
      <c r="BJ80" s="27">
        <f t="shared" si="49"/>
        <v>24</v>
      </c>
      <c r="BK80" s="27">
        <f t="shared" si="49"/>
        <v>35</v>
      </c>
      <c r="BL80" s="27">
        <f t="shared" si="49"/>
        <v>289</v>
      </c>
      <c r="BM80" s="27">
        <f t="shared" si="49"/>
        <v>138.88999999999999</v>
      </c>
      <c r="BN80" s="27">
        <f t="shared" si="49"/>
        <v>14.89</v>
      </c>
      <c r="BO80" s="27">
        <f t="shared" ref="BO80" si="50">BO42</f>
        <v>10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7.0000000000000007E-2</v>
      </c>
      <c r="F81" s="19">
        <f t="shared" si="51"/>
        <v>6.9000000000000006E-2</v>
      </c>
      <c r="G81" s="19">
        <f t="shared" si="51"/>
        <v>0.52800000000000002</v>
      </c>
      <c r="H81" s="19">
        <f t="shared" si="51"/>
        <v>1.1399999999999999</v>
      </c>
      <c r="I81" s="19">
        <f t="shared" si="51"/>
        <v>0.54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0.504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0.37368000000000001</v>
      </c>
      <c r="Q81" s="19">
        <f t="shared" si="51"/>
        <v>0.41667000000000004</v>
      </c>
      <c r="R81" s="19">
        <f t="shared" si="51"/>
        <v>0</v>
      </c>
      <c r="S81" s="19">
        <f t="shared" si="51"/>
        <v>0.13</v>
      </c>
      <c r="T81" s="19">
        <f t="shared" si="51"/>
        <v>0</v>
      </c>
      <c r="U81" s="19">
        <f t="shared" si="51"/>
        <v>0.752</v>
      </c>
      <c r="V81" s="19">
        <f t="shared" si="51"/>
        <v>0.32948</v>
      </c>
      <c r="W81" s="19">
        <f>W80/1000</f>
        <v>0.32900000000000001</v>
      </c>
      <c r="X81" s="19">
        <f t="shared" si="51"/>
        <v>8.3000000000000001E-3</v>
      </c>
      <c r="Y81" s="19">
        <f t="shared" si="51"/>
        <v>0</v>
      </c>
      <c r="Z81" s="19">
        <f t="shared" si="51"/>
        <v>0.35</v>
      </c>
      <c r="AA81" s="19">
        <f t="shared" si="51"/>
        <v>0.35</v>
      </c>
      <c r="AB81" s="19">
        <f t="shared" si="51"/>
        <v>0.3</v>
      </c>
      <c r="AC81" s="19">
        <f t="shared" si="51"/>
        <v>0.3</v>
      </c>
      <c r="AD81" s="19">
        <f t="shared" si="51"/>
        <v>0.18</v>
      </c>
      <c r="AE81" s="19">
        <f t="shared" si="51"/>
        <v>0.3</v>
      </c>
      <c r="AF81" s="19">
        <f t="shared" si="51"/>
        <v>0.20899999999999999</v>
      </c>
      <c r="AG81" s="19">
        <f t="shared" si="51"/>
        <v>0.23182</v>
      </c>
      <c r="AH81" s="19">
        <f t="shared" si="51"/>
        <v>5.8999999999999997E-2</v>
      </c>
      <c r="AI81" s="19">
        <f t="shared" si="51"/>
        <v>6.7000000000000004E-2</v>
      </c>
      <c r="AJ81" s="19">
        <f t="shared" si="51"/>
        <v>4.8000000000000001E-2</v>
      </c>
      <c r="AK81" s="19">
        <f t="shared" si="51"/>
        <v>0.19</v>
      </c>
      <c r="AL81" s="19">
        <f t="shared" si="51"/>
        <v>0.19500000000000001</v>
      </c>
      <c r="AM81" s="19">
        <f t="shared" si="51"/>
        <v>0.29766999999999999</v>
      </c>
      <c r="AN81" s="19">
        <f t="shared" si="51"/>
        <v>0.255</v>
      </c>
      <c r="AO81" s="19">
        <f t="shared" si="51"/>
        <v>0</v>
      </c>
      <c r="AP81" s="19">
        <f t="shared" si="51"/>
        <v>0.22644</v>
      </c>
      <c r="AQ81" s="19">
        <f t="shared" si="51"/>
        <v>6.8750000000000006E-2</v>
      </c>
      <c r="AR81" s="19">
        <f t="shared" si="51"/>
        <v>5.6670000000000005E-2</v>
      </c>
      <c r="AS81" s="19">
        <f t="shared" si="51"/>
        <v>9.6670000000000006E-2</v>
      </c>
      <c r="AT81" s="19">
        <f t="shared" si="51"/>
        <v>7.1430000000000007E-2</v>
      </c>
      <c r="AU81" s="19">
        <f t="shared" si="51"/>
        <v>5.7140000000000003E-2</v>
      </c>
      <c r="AV81" s="19">
        <f t="shared" si="51"/>
        <v>5.6250000000000001E-2</v>
      </c>
      <c r="AW81" s="19">
        <f t="shared" si="51"/>
        <v>0.11428000000000001</v>
      </c>
      <c r="AX81" s="19">
        <f t="shared" si="51"/>
        <v>6.6670000000000007E-2</v>
      </c>
      <c r="AY81" s="19">
        <f t="shared" si="51"/>
        <v>6.6670000000000007E-2</v>
      </c>
      <c r="AZ81" s="19">
        <f t="shared" si="51"/>
        <v>0.11</v>
      </c>
      <c r="BA81" s="19">
        <f t="shared" si="51"/>
        <v>0.22500000000000001</v>
      </c>
      <c r="BB81" s="19">
        <f t="shared" si="51"/>
        <v>0.36</v>
      </c>
      <c r="BC81" s="19">
        <f t="shared" si="51"/>
        <v>0.55000000000000004</v>
      </c>
      <c r="BD81" s="19">
        <f t="shared" si="51"/>
        <v>0.20499999999999999</v>
      </c>
      <c r="BE81" s="19">
        <f t="shared" si="51"/>
        <v>0.33</v>
      </c>
      <c r="BF81" s="19">
        <f t="shared" si="51"/>
        <v>0</v>
      </c>
      <c r="BG81" s="19">
        <f t="shared" si="51"/>
        <v>2.5999999999999999E-2</v>
      </c>
      <c r="BH81" s="19">
        <f t="shared" si="51"/>
        <v>2.7E-2</v>
      </c>
      <c r="BI81" s="19">
        <f t="shared" si="51"/>
        <v>4.2999999999999997E-2</v>
      </c>
      <c r="BJ81" s="19">
        <f t="shared" si="51"/>
        <v>2.4E-2</v>
      </c>
      <c r="BK81" s="19">
        <f t="shared" si="51"/>
        <v>3.5000000000000003E-2</v>
      </c>
      <c r="BL81" s="19">
        <f t="shared" si="51"/>
        <v>0.28899999999999998</v>
      </c>
      <c r="BM81" s="19">
        <f t="shared" si="51"/>
        <v>0.13888999999999999</v>
      </c>
      <c r="BN81" s="19">
        <f t="shared" si="51"/>
        <v>1.489E-2</v>
      </c>
      <c r="BO81" s="19">
        <f t="shared" ref="BO81" si="52">BO80/1000</f>
        <v>0.01</v>
      </c>
    </row>
    <row r="82" spans="1:69" ht="17.25" x14ac:dyDescent="0.3">
      <c r="A82" s="28"/>
      <c r="B82" s="29" t="s">
        <v>30</v>
      </c>
      <c r="C82" s="89"/>
      <c r="D82" s="30">
        <f>D78*D80</f>
        <v>2.0181</v>
      </c>
      <c r="E82" s="30">
        <f t="shared" ref="E82:BN82" si="53">E78*E80</f>
        <v>3.5</v>
      </c>
      <c r="F82" s="30">
        <f t="shared" si="53"/>
        <v>0.96599999999999997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2.6497600000000001</v>
      </c>
      <c r="L82" s="30">
        <f t="shared" si="53"/>
        <v>1.0041500000000001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3.96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0.77336000000000005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13.274999999999999</v>
      </c>
      <c r="BB82" s="30">
        <f t="shared" si="53"/>
        <v>0</v>
      </c>
      <c r="BC82" s="30">
        <f t="shared" si="53"/>
        <v>3.85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2.6</v>
      </c>
      <c r="BH82" s="30">
        <f t="shared" si="53"/>
        <v>0.45900000000000002</v>
      </c>
      <c r="BI82" s="30">
        <f t="shared" si="53"/>
        <v>0.86</v>
      </c>
      <c r="BJ82" s="30">
        <f t="shared" si="53"/>
        <v>4.32</v>
      </c>
      <c r="BK82" s="30">
        <f t="shared" si="53"/>
        <v>0</v>
      </c>
      <c r="BL82" s="30">
        <f t="shared" si="53"/>
        <v>0.86699999999999999</v>
      </c>
      <c r="BM82" s="30">
        <f t="shared" si="53"/>
        <v>0.97222999999999993</v>
      </c>
      <c r="BN82" s="30">
        <f t="shared" si="53"/>
        <v>5.9560000000000002E-2</v>
      </c>
      <c r="BO82" s="30">
        <f t="shared" ref="BO82" si="54">BO78*BO80</f>
        <v>0.5</v>
      </c>
      <c r="BP82" s="31">
        <f>SUM(D82:BN82)</f>
        <v>42.134160000000001</v>
      </c>
      <c r="BQ82" s="32">
        <f>BP82/$C$7</f>
        <v>42.134160000000001</v>
      </c>
    </row>
    <row r="83" spans="1:69" ht="17.25" x14ac:dyDescent="0.3">
      <c r="A83" s="28"/>
      <c r="B83" s="29" t="s">
        <v>31</v>
      </c>
      <c r="C83" s="89"/>
      <c r="D83" s="30">
        <f>D78*D80</f>
        <v>2.0181</v>
      </c>
      <c r="E83" s="30">
        <f t="shared" ref="E83:BN83" si="55">E78*E80</f>
        <v>3.5</v>
      </c>
      <c r="F83" s="30">
        <f t="shared" si="55"/>
        <v>0.96599999999999997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2.6497600000000001</v>
      </c>
      <c r="L83" s="30">
        <f t="shared" si="55"/>
        <v>1.0041500000000001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3.96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0.77336000000000005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13.274999999999999</v>
      </c>
      <c r="BB83" s="30">
        <f t="shared" si="55"/>
        <v>0</v>
      </c>
      <c r="BC83" s="30">
        <f t="shared" si="55"/>
        <v>3.85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2.6</v>
      </c>
      <c r="BH83" s="30">
        <f t="shared" si="55"/>
        <v>0.45900000000000002</v>
      </c>
      <c r="BI83" s="30">
        <f t="shared" si="55"/>
        <v>0.86</v>
      </c>
      <c r="BJ83" s="30">
        <f t="shared" si="55"/>
        <v>4.32</v>
      </c>
      <c r="BK83" s="30">
        <f t="shared" si="55"/>
        <v>0</v>
      </c>
      <c r="BL83" s="30">
        <f t="shared" si="55"/>
        <v>0.86699999999999999</v>
      </c>
      <c r="BM83" s="30">
        <f t="shared" si="55"/>
        <v>0.97222999999999993</v>
      </c>
      <c r="BN83" s="30">
        <f t="shared" si="55"/>
        <v>5.9560000000000002E-2</v>
      </c>
      <c r="BO83" s="30">
        <f t="shared" ref="BO83" si="56">BO78*BO80</f>
        <v>0.5</v>
      </c>
      <c r="BP83" s="31">
        <f>SUM(D83:BN83)</f>
        <v>42.134160000000001</v>
      </c>
      <c r="BQ83" s="32">
        <f>BP83/$C$7</f>
        <v>42.134160000000001</v>
      </c>
    </row>
    <row r="85" spans="1:69" x14ac:dyDescent="0.25">
      <c r="L85" s="2"/>
    </row>
    <row r="86" spans="1:69" ht="15" customHeight="1" x14ac:dyDescent="0.25">
      <c r="A86" s="90"/>
      <c r="B86" s="4" t="s">
        <v>3</v>
      </c>
      <c r="C86" s="92" t="s">
        <v>4</v>
      </c>
      <c r="D86" s="83" t="str">
        <f t="shared" ref="D86:BN86" si="57">D5</f>
        <v>Хлеб пшеничный</v>
      </c>
      <c r="E86" s="83" t="str">
        <f t="shared" si="57"/>
        <v>Хлеб ржано-пшеничный</v>
      </c>
      <c r="F86" s="83" t="str">
        <f t="shared" si="57"/>
        <v>Сахар</v>
      </c>
      <c r="G86" s="83" t="str">
        <f t="shared" si="57"/>
        <v>Чай</v>
      </c>
      <c r="H86" s="83" t="str">
        <f t="shared" si="57"/>
        <v>Какао</v>
      </c>
      <c r="I86" s="83" t="str">
        <f t="shared" si="57"/>
        <v>Кофейный напиток</v>
      </c>
      <c r="J86" s="83" t="str">
        <f t="shared" si="57"/>
        <v>Молоко 2,5%</v>
      </c>
      <c r="K86" s="83" t="str">
        <f t="shared" si="57"/>
        <v>Масло сливочное</v>
      </c>
      <c r="L86" s="83" t="str">
        <f t="shared" si="57"/>
        <v>Сметана 15%</v>
      </c>
      <c r="M86" s="83" t="str">
        <f t="shared" si="57"/>
        <v>Молоко сухое</v>
      </c>
      <c r="N86" s="83" t="str">
        <f t="shared" si="57"/>
        <v>Снежок 2,5 %</v>
      </c>
      <c r="O86" s="83" t="str">
        <f t="shared" si="57"/>
        <v>Творог 5%</v>
      </c>
      <c r="P86" s="83" t="str">
        <f t="shared" si="57"/>
        <v>Молоко сгущенное</v>
      </c>
      <c r="Q86" s="83" t="str">
        <f t="shared" si="57"/>
        <v xml:space="preserve">Джем Сава </v>
      </c>
      <c r="R86" s="83" t="str">
        <f t="shared" si="57"/>
        <v>Сыр</v>
      </c>
      <c r="S86" s="83" t="str">
        <f t="shared" si="57"/>
        <v>Зеленый горошек</v>
      </c>
      <c r="T86" s="83" t="str">
        <f t="shared" si="57"/>
        <v>Кукуруза консервирован.</v>
      </c>
      <c r="U86" s="83" t="str">
        <f t="shared" si="57"/>
        <v>Консервы рыбные</v>
      </c>
      <c r="V86" s="83" t="str">
        <f t="shared" si="57"/>
        <v>Огурцы консервирован.</v>
      </c>
      <c r="W86" s="35"/>
      <c r="X86" s="83" t="str">
        <f t="shared" si="57"/>
        <v>Яйцо</v>
      </c>
      <c r="Y86" s="83" t="str">
        <f t="shared" si="57"/>
        <v>Икра кабачковая</v>
      </c>
      <c r="Z86" s="83" t="str">
        <f t="shared" si="57"/>
        <v>Изюм</v>
      </c>
      <c r="AA86" s="83" t="str">
        <f t="shared" si="57"/>
        <v>Курага</v>
      </c>
      <c r="AB86" s="83" t="str">
        <f t="shared" si="57"/>
        <v>Чернослив</v>
      </c>
      <c r="AC86" s="83" t="str">
        <f t="shared" si="57"/>
        <v>Шиповник</v>
      </c>
      <c r="AD86" s="83" t="str">
        <f t="shared" si="57"/>
        <v>Сухофрукты</v>
      </c>
      <c r="AE86" s="83" t="str">
        <f t="shared" si="57"/>
        <v>Ягода свежемороженная</v>
      </c>
      <c r="AF86" s="83" t="str">
        <f t="shared" si="57"/>
        <v>Лимон</v>
      </c>
      <c r="AG86" s="83" t="str">
        <f t="shared" si="57"/>
        <v>Кисель</v>
      </c>
      <c r="AH86" s="83" t="str">
        <f t="shared" si="57"/>
        <v xml:space="preserve">Сок </v>
      </c>
      <c r="AI86" s="83" t="str">
        <f t="shared" si="57"/>
        <v>Макаронные изделия</v>
      </c>
      <c r="AJ86" s="83" t="str">
        <f t="shared" si="57"/>
        <v>Мука</v>
      </c>
      <c r="AK86" s="83" t="str">
        <f t="shared" si="57"/>
        <v>Дрожжи</v>
      </c>
      <c r="AL86" s="83" t="str">
        <f t="shared" si="57"/>
        <v>Печенье</v>
      </c>
      <c r="AM86" s="83" t="str">
        <f t="shared" si="57"/>
        <v>Пряники</v>
      </c>
      <c r="AN86" s="83" t="str">
        <f t="shared" si="57"/>
        <v>Вафли</v>
      </c>
      <c r="AO86" s="83" t="str">
        <f t="shared" si="57"/>
        <v>Конфеты</v>
      </c>
      <c r="AP86" s="83" t="str">
        <f t="shared" si="57"/>
        <v>Повидло Сава</v>
      </c>
      <c r="AQ86" s="83" t="str">
        <f t="shared" si="57"/>
        <v>Крупа геркулес</v>
      </c>
      <c r="AR86" s="83" t="str">
        <f t="shared" si="57"/>
        <v>Крупа горох</v>
      </c>
      <c r="AS86" s="83" t="str">
        <f t="shared" si="57"/>
        <v>Крупа гречневая</v>
      </c>
      <c r="AT86" s="83" t="str">
        <f t="shared" si="57"/>
        <v>Крупа кукурузная</v>
      </c>
      <c r="AU86" s="83" t="str">
        <f t="shared" si="57"/>
        <v>Крупа манная</v>
      </c>
      <c r="AV86" s="83" t="str">
        <f t="shared" si="57"/>
        <v>Крупа перловая</v>
      </c>
      <c r="AW86" s="83" t="str">
        <f t="shared" si="57"/>
        <v>Крупа пшеничная</v>
      </c>
      <c r="AX86" s="83" t="str">
        <f t="shared" si="57"/>
        <v>Крупа пшено</v>
      </c>
      <c r="AY86" s="83" t="str">
        <f t="shared" si="57"/>
        <v>Крупа ячневая</v>
      </c>
      <c r="AZ86" s="83" t="str">
        <f t="shared" si="57"/>
        <v>Рис</v>
      </c>
      <c r="BA86" s="83" t="str">
        <f t="shared" si="57"/>
        <v>Цыпленок бройлер</v>
      </c>
      <c r="BB86" s="83" t="str">
        <f t="shared" si="57"/>
        <v>Филе куриное</v>
      </c>
      <c r="BC86" s="83" t="str">
        <f t="shared" si="57"/>
        <v>Фарш говяжий</v>
      </c>
      <c r="BD86" s="83" t="str">
        <f t="shared" si="57"/>
        <v>Печень куриная</v>
      </c>
      <c r="BE86" s="83" t="str">
        <f t="shared" si="57"/>
        <v>Филе минтая</v>
      </c>
      <c r="BF86" s="83" t="str">
        <f t="shared" si="57"/>
        <v>Филе сельди слабосол.</v>
      </c>
      <c r="BG86" s="83" t="str">
        <f t="shared" si="57"/>
        <v>Картофель</v>
      </c>
      <c r="BH86" s="83" t="str">
        <f t="shared" si="57"/>
        <v>Морковь</v>
      </c>
      <c r="BI86" s="83" t="str">
        <f t="shared" si="57"/>
        <v>Лук</v>
      </c>
      <c r="BJ86" s="83" t="str">
        <f t="shared" si="57"/>
        <v>Капуста</v>
      </c>
      <c r="BK86" s="83" t="str">
        <f t="shared" si="57"/>
        <v>Свекла</v>
      </c>
      <c r="BL86" s="83" t="str">
        <f t="shared" si="57"/>
        <v>Томатная паста</v>
      </c>
      <c r="BM86" s="83" t="str">
        <f t="shared" si="57"/>
        <v>Масло растительное</v>
      </c>
      <c r="BN86" s="83" t="str">
        <f t="shared" si="57"/>
        <v>Соль</v>
      </c>
      <c r="BO86" s="83" t="str">
        <f t="shared" ref="BO86" si="58">BO5</f>
        <v>Аскорбиновая кислота</v>
      </c>
      <c r="BP86" s="84" t="s">
        <v>5</v>
      </c>
      <c r="BQ86" s="84" t="s">
        <v>6</v>
      </c>
    </row>
    <row r="87" spans="1:69" ht="28.5" customHeight="1" x14ac:dyDescent="0.25">
      <c r="A87" s="91"/>
      <c r="B87" s="5" t="s">
        <v>7</v>
      </c>
      <c r="C87" s="9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35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4"/>
      <c r="BQ87" s="84"/>
    </row>
    <row r="88" spans="1:69" ht="16.5" customHeight="1" x14ac:dyDescent="0.25">
      <c r="A88" s="85" t="s">
        <v>18</v>
      </c>
      <c r="B88" s="6" t="str">
        <f>B20</f>
        <v>Компот из свеж. морож. ягод</v>
      </c>
      <c r="C88" s="86">
        <f>$E$4</f>
        <v>1</v>
      </c>
      <c r="D88" s="6">
        <f>D20</f>
        <v>0</v>
      </c>
      <c r="E88" s="6">
        <f t="shared" ref="E88:BN92" si="59">E20</f>
        <v>0</v>
      </c>
      <c r="F88" s="6">
        <f t="shared" si="59"/>
        <v>1.2999999999999999E-2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2.1999999999999999E-2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5"/>
      <c r="B89" s="6" t="str">
        <f>B21</f>
        <v>Пирог рыбный</v>
      </c>
      <c r="C89" s="87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5"/>
      <c r="B90" s="6">
        <f>B22</f>
        <v>0</v>
      </c>
      <c r="C90" s="87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5"/>
      <c r="B91" s="6">
        <f>B23</f>
        <v>0</v>
      </c>
      <c r="C91" s="87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5"/>
      <c r="B92" s="6">
        <f>B24</f>
        <v>0</v>
      </c>
      <c r="C92" s="88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1.4999999999999999E-2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2.1999999999999999E-2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1.4999999999999999E-2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8.0000000000000002E-3</v>
      </c>
      <c r="K94" s="21">
        <f t="shared" si="65"/>
        <v>3.0000000000000001E-3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2.1999999999999999E-2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3.3000000000000002E-2</v>
      </c>
      <c r="AK94" s="21">
        <f t="shared" si="65"/>
        <v>1.9183E-3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4.0000000000000001E-3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3.0000000000000001E-3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1E-3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70</v>
      </c>
      <c r="F96" s="27">
        <f t="shared" si="67"/>
        <v>69</v>
      </c>
      <c r="G96" s="27">
        <f t="shared" si="67"/>
        <v>528</v>
      </c>
      <c r="H96" s="27">
        <f t="shared" si="67"/>
        <v>1140</v>
      </c>
      <c r="I96" s="27">
        <f t="shared" si="67"/>
        <v>540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504</v>
      </c>
      <c r="N96" s="27">
        <f t="shared" si="67"/>
        <v>99.49</v>
      </c>
      <c r="O96" s="27">
        <f t="shared" si="67"/>
        <v>320.32</v>
      </c>
      <c r="P96" s="27">
        <f t="shared" si="67"/>
        <v>373.68</v>
      </c>
      <c r="Q96" s="27">
        <f t="shared" si="67"/>
        <v>416.67</v>
      </c>
      <c r="R96" s="27">
        <f t="shared" si="67"/>
        <v>0</v>
      </c>
      <c r="S96" s="27">
        <f t="shared" si="67"/>
        <v>130</v>
      </c>
      <c r="T96" s="27">
        <f t="shared" si="67"/>
        <v>0</v>
      </c>
      <c r="U96" s="27">
        <f t="shared" si="67"/>
        <v>752</v>
      </c>
      <c r="V96" s="27">
        <f t="shared" si="67"/>
        <v>329.48</v>
      </c>
      <c r="W96" s="27">
        <f>W42</f>
        <v>329</v>
      </c>
      <c r="X96" s="27">
        <f t="shared" si="67"/>
        <v>8.3000000000000007</v>
      </c>
      <c r="Y96" s="27">
        <f t="shared" si="67"/>
        <v>0</v>
      </c>
      <c r="Z96" s="27">
        <f t="shared" si="67"/>
        <v>350</v>
      </c>
      <c r="AA96" s="27">
        <f t="shared" si="67"/>
        <v>350</v>
      </c>
      <c r="AB96" s="27">
        <f t="shared" si="67"/>
        <v>300</v>
      </c>
      <c r="AC96" s="27">
        <f t="shared" si="67"/>
        <v>300</v>
      </c>
      <c r="AD96" s="27">
        <f t="shared" si="67"/>
        <v>180</v>
      </c>
      <c r="AE96" s="27">
        <f t="shared" si="67"/>
        <v>300</v>
      </c>
      <c r="AF96" s="27">
        <f t="shared" si="67"/>
        <v>209</v>
      </c>
      <c r="AG96" s="27">
        <f t="shared" si="67"/>
        <v>231.82</v>
      </c>
      <c r="AH96" s="27">
        <f t="shared" si="67"/>
        <v>59</v>
      </c>
      <c r="AI96" s="27">
        <f t="shared" si="67"/>
        <v>67</v>
      </c>
      <c r="AJ96" s="27">
        <f t="shared" si="67"/>
        <v>48</v>
      </c>
      <c r="AK96" s="27">
        <f t="shared" si="67"/>
        <v>190</v>
      </c>
      <c r="AL96" s="27">
        <f t="shared" si="67"/>
        <v>195</v>
      </c>
      <c r="AM96" s="27">
        <f t="shared" si="67"/>
        <v>297.67</v>
      </c>
      <c r="AN96" s="27">
        <f t="shared" si="67"/>
        <v>255</v>
      </c>
      <c r="AO96" s="27">
        <f t="shared" si="67"/>
        <v>0</v>
      </c>
      <c r="AP96" s="27">
        <f t="shared" si="67"/>
        <v>226.44</v>
      </c>
      <c r="AQ96" s="27">
        <f t="shared" si="67"/>
        <v>68.75</v>
      </c>
      <c r="AR96" s="27">
        <f t="shared" si="67"/>
        <v>56.67</v>
      </c>
      <c r="AS96" s="27">
        <f t="shared" si="67"/>
        <v>96.67</v>
      </c>
      <c r="AT96" s="27">
        <f t="shared" si="67"/>
        <v>71.430000000000007</v>
      </c>
      <c r="AU96" s="27">
        <f t="shared" si="67"/>
        <v>57.14</v>
      </c>
      <c r="AV96" s="27">
        <f t="shared" si="67"/>
        <v>56.25</v>
      </c>
      <c r="AW96" s="27">
        <f t="shared" si="67"/>
        <v>114.28</v>
      </c>
      <c r="AX96" s="27">
        <f t="shared" si="67"/>
        <v>66.67</v>
      </c>
      <c r="AY96" s="27">
        <f t="shared" si="67"/>
        <v>66.67</v>
      </c>
      <c r="AZ96" s="27">
        <f t="shared" si="67"/>
        <v>110</v>
      </c>
      <c r="BA96" s="27">
        <f t="shared" si="67"/>
        <v>225</v>
      </c>
      <c r="BB96" s="27">
        <f t="shared" si="67"/>
        <v>360</v>
      </c>
      <c r="BC96" s="27">
        <f t="shared" si="67"/>
        <v>550</v>
      </c>
      <c r="BD96" s="27">
        <f t="shared" si="67"/>
        <v>205</v>
      </c>
      <c r="BE96" s="27">
        <f t="shared" si="67"/>
        <v>330</v>
      </c>
      <c r="BF96" s="27">
        <f t="shared" si="67"/>
        <v>0</v>
      </c>
      <c r="BG96" s="27">
        <f t="shared" si="67"/>
        <v>26</v>
      </c>
      <c r="BH96" s="27">
        <f t="shared" si="67"/>
        <v>27</v>
      </c>
      <c r="BI96" s="27">
        <f t="shared" si="67"/>
        <v>43</v>
      </c>
      <c r="BJ96" s="27">
        <f t="shared" si="67"/>
        <v>24</v>
      </c>
      <c r="BK96" s="27">
        <f t="shared" si="67"/>
        <v>35</v>
      </c>
      <c r="BL96" s="27">
        <f t="shared" si="67"/>
        <v>289</v>
      </c>
      <c r="BM96" s="27">
        <f t="shared" si="67"/>
        <v>138.88999999999999</v>
      </c>
      <c r="BN96" s="27">
        <f t="shared" si="67"/>
        <v>14.89</v>
      </c>
      <c r="BO96" s="27">
        <f t="shared" ref="BO96" si="68">BO42</f>
        <v>10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7.0000000000000007E-2</v>
      </c>
      <c r="F97" s="19">
        <f t="shared" si="69"/>
        <v>6.9000000000000006E-2</v>
      </c>
      <c r="G97" s="19">
        <f t="shared" si="69"/>
        <v>0.52800000000000002</v>
      </c>
      <c r="H97" s="19">
        <f t="shared" si="69"/>
        <v>1.1399999999999999</v>
      </c>
      <c r="I97" s="19">
        <f t="shared" si="69"/>
        <v>0.54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0.504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0.37368000000000001</v>
      </c>
      <c r="Q97" s="19">
        <f t="shared" si="69"/>
        <v>0.41667000000000004</v>
      </c>
      <c r="R97" s="19">
        <f t="shared" si="69"/>
        <v>0</v>
      </c>
      <c r="S97" s="19">
        <f t="shared" si="69"/>
        <v>0.13</v>
      </c>
      <c r="T97" s="19">
        <f t="shared" si="69"/>
        <v>0</v>
      </c>
      <c r="U97" s="19">
        <f t="shared" si="69"/>
        <v>0.752</v>
      </c>
      <c r="V97" s="19">
        <f t="shared" si="69"/>
        <v>0.32948</v>
      </c>
      <c r="W97" s="19">
        <f>W96/1000</f>
        <v>0.32900000000000001</v>
      </c>
      <c r="X97" s="19">
        <f t="shared" si="69"/>
        <v>8.3000000000000001E-3</v>
      </c>
      <c r="Y97" s="19">
        <f t="shared" si="69"/>
        <v>0</v>
      </c>
      <c r="Z97" s="19">
        <f t="shared" si="69"/>
        <v>0.35</v>
      </c>
      <c r="AA97" s="19">
        <f t="shared" si="69"/>
        <v>0.35</v>
      </c>
      <c r="AB97" s="19">
        <f t="shared" si="69"/>
        <v>0.3</v>
      </c>
      <c r="AC97" s="19">
        <f t="shared" si="69"/>
        <v>0.3</v>
      </c>
      <c r="AD97" s="19">
        <f t="shared" si="69"/>
        <v>0.18</v>
      </c>
      <c r="AE97" s="19">
        <f t="shared" si="69"/>
        <v>0.3</v>
      </c>
      <c r="AF97" s="19">
        <f t="shared" si="69"/>
        <v>0.20899999999999999</v>
      </c>
      <c r="AG97" s="19">
        <f t="shared" si="69"/>
        <v>0.23182</v>
      </c>
      <c r="AH97" s="19">
        <f t="shared" si="69"/>
        <v>5.8999999999999997E-2</v>
      </c>
      <c r="AI97" s="19">
        <f t="shared" si="69"/>
        <v>6.7000000000000004E-2</v>
      </c>
      <c r="AJ97" s="19">
        <f t="shared" si="69"/>
        <v>4.8000000000000001E-2</v>
      </c>
      <c r="AK97" s="19">
        <f t="shared" si="69"/>
        <v>0.19</v>
      </c>
      <c r="AL97" s="19">
        <f t="shared" si="69"/>
        <v>0.19500000000000001</v>
      </c>
      <c r="AM97" s="19">
        <f t="shared" si="69"/>
        <v>0.29766999999999999</v>
      </c>
      <c r="AN97" s="19">
        <f t="shared" si="69"/>
        <v>0.255</v>
      </c>
      <c r="AO97" s="19">
        <f t="shared" si="69"/>
        <v>0</v>
      </c>
      <c r="AP97" s="19">
        <f t="shared" si="69"/>
        <v>0.22644</v>
      </c>
      <c r="AQ97" s="19">
        <f t="shared" si="69"/>
        <v>6.8750000000000006E-2</v>
      </c>
      <c r="AR97" s="19">
        <f t="shared" si="69"/>
        <v>5.6670000000000005E-2</v>
      </c>
      <c r="AS97" s="19">
        <f t="shared" si="69"/>
        <v>9.6670000000000006E-2</v>
      </c>
      <c r="AT97" s="19">
        <f t="shared" si="69"/>
        <v>7.1430000000000007E-2</v>
      </c>
      <c r="AU97" s="19">
        <f t="shared" si="69"/>
        <v>5.7140000000000003E-2</v>
      </c>
      <c r="AV97" s="19">
        <f t="shared" si="69"/>
        <v>5.6250000000000001E-2</v>
      </c>
      <c r="AW97" s="19">
        <f t="shared" si="69"/>
        <v>0.11428000000000001</v>
      </c>
      <c r="AX97" s="19">
        <f t="shared" si="69"/>
        <v>6.6670000000000007E-2</v>
      </c>
      <c r="AY97" s="19">
        <f t="shared" si="69"/>
        <v>6.6670000000000007E-2</v>
      </c>
      <c r="AZ97" s="19">
        <f t="shared" si="69"/>
        <v>0.11</v>
      </c>
      <c r="BA97" s="19">
        <f t="shared" si="69"/>
        <v>0.22500000000000001</v>
      </c>
      <c r="BB97" s="19">
        <f t="shared" si="69"/>
        <v>0.36</v>
      </c>
      <c r="BC97" s="19">
        <f t="shared" si="69"/>
        <v>0.55000000000000004</v>
      </c>
      <c r="BD97" s="19">
        <f t="shared" si="69"/>
        <v>0.20499999999999999</v>
      </c>
      <c r="BE97" s="19">
        <f t="shared" si="69"/>
        <v>0.33</v>
      </c>
      <c r="BF97" s="19">
        <f t="shared" si="69"/>
        <v>0</v>
      </c>
      <c r="BG97" s="19">
        <f t="shared" si="69"/>
        <v>2.5999999999999999E-2</v>
      </c>
      <c r="BH97" s="19">
        <f t="shared" si="69"/>
        <v>2.7E-2</v>
      </c>
      <c r="BI97" s="19">
        <f t="shared" si="69"/>
        <v>4.2999999999999997E-2</v>
      </c>
      <c r="BJ97" s="19">
        <f t="shared" si="69"/>
        <v>2.4E-2</v>
      </c>
      <c r="BK97" s="19">
        <f t="shared" si="69"/>
        <v>3.5000000000000003E-2</v>
      </c>
      <c r="BL97" s="19">
        <f t="shared" si="69"/>
        <v>0.28899999999999998</v>
      </c>
      <c r="BM97" s="19">
        <f t="shared" si="69"/>
        <v>0.13888999999999999</v>
      </c>
      <c r="BN97" s="19">
        <f t="shared" si="69"/>
        <v>1.489E-2</v>
      </c>
      <c r="BO97" s="19">
        <f t="shared" ref="BO97" si="70">BO96/1000</f>
        <v>0.01</v>
      </c>
    </row>
    <row r="98" spans="1:69" ht="17.25" x14ac:dyDescent="0.3">
      <c r="A98" s="28"/>
      <c r="B98" s="29" t="s">
        <v>30</v>
      </c>
      <c r="C98" s="89"/>
      <c r="D98" s="30">
        <f>D94*D96</f>
        <v>0</v>
      </c>
      <c r="E98" s="30">
        <f t="shared" ref="E98:BN98" si="71">E94*E96</f>
        <v>0</v>
      </c>
      <c r="F98" s="30">
        <f t="shared" si="71"/>
        <v>1.0349999999999999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0.57103999999999999</v>
      </c>
      <c r="K98" s="30">
        <f t="shared" si="71"/>
        <v>1.9873200000000002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13.536</v>
      </c>
      <c r="V98" s="30">
        <f t="shared" si="71"/>
        <v>0</v>
      </c>
      <c r="W98" s="30">
        <f>W94*W96</f>
        <v>0</v>
      </c>
      <c r="X98" s="30">
        <f t="shared" si="71"/>
        <v>0.83000000000000007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6.6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1.5840000000000001</v>
      </c>
      <c r="AK98" s="30">
        <f t="shared" si="71"/>
        <v>0.364477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0.44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0.129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0.13888999999999999</v>
      </c>
      <c r="BN98" s="30">
        <f t="shared" si="71"/>
        <v>0</v>
      </c>
      <c r="BO98" s="30">
        <f t="shared" ref="BO98" si="72">BO94*BO96</f>
        <v>0</v>
      </c>
      <c r="BP98" s="31">
        <f>SUM(D98:BN98)</f>
        <v>27.215727000000001</v>
      </c>
      <c r="BQ98" s="32">
        <f>BP98/$C$20</f>
        <v>27.215727000000001</v>
      </c>
    </row>
    <row r="99" spans="1:69" ht="17.25" x14ac:dyDescent="0.3">
      <c r="A99" s="28"/>
      <c r="B99" s="29" t="s">
        <v>31</v>
      </c>
      <c r="C99" s="89"/>
      <c r="D99" s="30">
        <f>D94*D96</f>
        <v>0</v>
      </c>
      <c r="E99" s="30">
        <f t="shared" ref="E99:BN99" si="73">E94*E96</f>
        <v>0</v>
      </c>
      <c r="F99" s="30">
        <f t="shared" si="73"/>
        <v>1.0349999999999999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0.57103999999999999</v>
      </c>
      <c r="K99" s="30">
        <f t="shared" si="73"/>
        <v>1.9873200000000002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13.536</v>
      </c>
      <c r="V99" s="30">
        <f t="shared" si="73"/>
        <v>0</v>
      </c>
      <c r="W99" s="30">
        <f>W94*W96</f>
        <v>0</v>
      </c>
      <c r="X99" s="30">
        <f t="shared" si="73"/>
        <v>0.83000000000000007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6.6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1.5840000000000001</v>
      </c>
      <c r="AK99" s="30">
        <f t="shared" si="73"/>
        <v>0.364477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0.44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0.129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0.13888999999999999</v>
      </c>
      <c r="BN99" s="30">
        <f t="shared" si="73"/>
        <v>0</v>
      </c>
      <c r="BO99" s="30">
        <f t="shared" ref="BO99" si="74">BO94*BO96</f>
        <v>0</v>
      </c>
      <c r="BP99" s="31">
        <f>SUM(D99:BN99)</f>
        <v>27.215727000000001</v>
      </c>
      <c r="BQ99" s="32">
        <f>BP99/$C$20</f>
        <v>27.215727000000001</v>
      </c>
    </row>
    <row r="101" spans="1:69" x14ac:dyDescent="0.25">
      <c r="L101" s="2"/>
    </row>
    <row r="102" spans="1:69" ht="15" customHeight="1" x14ac:dyDescent="0.25">
      <c r="A102" s="90"/>
      <c r="B102" s="4" t="s">
        <v>3</v>
      </c>
      <c r="C102" s="92" t="s">
        <v>4</v>
      </c>
      <c r="D102" s="83" t="str">
        <f t="shared" ref="D102:AF102" si="75">D5</f>
        <v>Хлеб пшеничный</v>
      </c>
      <c r="E102" s="83" t="str">
        <f t="shared" si="75"/>
        <v>Хлеб ржано-пшеничный</v>
      </c>
      <c r="F102" s="83" t="str">
        <f t="shared" si="75"/>
        <v>Сахар</v>
      </c>
      <c r="G102" s="83" t="str">
        <f t="shared" si="75"/>
        <v>Чай</v>
      </c>
      <c r="H102" s="83" t="str">
        <f t="shared" si="75"/>
        <v>Какао</v>
      </c>
      <c r="I102" s="83" t="str">
        <f t="shared" si="75"/>
        <v>Кофейный напиток</v>
      </c>
      <c r="J102" s="83" t="str">
        <f t="shared" si="75"/>
        <v>Молоко 2,5%</v>
      </c>
      <c r="K102" s="83" t="str">
        <f t="shared" si="75"/>
        <v>Масло сливочное</v>
      </c>
      <c r="L102" s="83" t="str">
        <f t="shared" si="75"/>
        <v>Сметана 15%</v>
      </c>
      <c r="M102" s="83" t="str">
        <f t="shared" si="75"/>
        <v>Молоко сухое</v>
      </c>
      <c r="N102" s="83" t="str">
        <f t="shared" si="75"/>
        <v>Снежок 2,5 %</v>
      </c>
      <c r="O102" s="83" t="str">
        <f t="shared" si="75"/>
        <v>Творог 5%</v>
      </c>
      <c r="P102" s="83" t="str">
        <f t="shared" si="75"/>
        <v>Молоко сгущенное</v>
      </c>
      <c r="Q102" s="83" t="str">
        <f t="shared" si="75"/>
        <v xml:space="preserve">Джем Сава </v>
      </c>
      <c r="R102" s="83" t="str">
        <f t="shared" si="75"/>
        <v>Сыр</v>
      </c>
      <c r="S102" s="83" t="str">
        <f t="shared" si="75"/>
        <v>Зеленый горошек</v>
      </c>
      <c r="T102" s="83" t="str">
        <f t="shared" si="75"/>
        <v>Кукуруза консервирован.</v>
      </c>
      <c r="U102" s="83" t="str">
        <f t="shared" si="75"/>
        <v>Консервы рыбные</v>
      </c>
      <c r="V102" s="83" t="str">
        <f t="shared" si="75"/>
        <v>Огурцы консервирован.</v>
      </c>
      <c r="W102" s="35"/>
      <c r="X102" s="83" t="str">
        <f t="shared" si="75"/>
        <v>Яйцо</v>
      </c>
      <c r="Y102" s="83" t="str">
        <f t="shared" si="75"/>
        <v>Икра кабачковая</v>
      </c>
      <c r="Z102" s="83" t="str">
        <f t="shared" si="75"/>
        <v>Изюм</v>
      </c>
      <c r="AA102" s="83" t="str">
        <f t="shared" si="75"/>
        <v>Курага</v>
      </c>
      <c r="AB102" s="83" t="str">
        <f t="shared" si="75"/>
        <v>Чернослив</v>
      </c>
      <c r="AC102" s="83" t="str">
        <f t="shared" si="75"/>
        <v>Шиповник</v>
      </c>
      <c r="AD102" s="83" t="str">
        <f t="shared" si="75"/>
        <v>Сухофрукты</v>
      </c>
      <c r="AE102" s="83" t="str">
        <f t="shared" si="75"/>
        <v>Ягода свежемороженная</v>
      </c>
      <c r="AF102" s="83" t="str">
        <f t="shared" si="75"/>
        <v>Лимон</v>
      </c>
      <c r="AG102" s="83" t="str">
        <f>AG5</f>
        <v>Кисель</v>
      </c>
      <c r="AH102" s="83" t="str">
        <f>AH5</f>
        <v xml:space="preserve">Сок </v>
      </c>
      <c r="AI102" s="83" t="str">
        <f>AI5</f>
        <v>Макаронные изделия</v>
      </c>
      <c r="AJ102" s="83" t="str">
        <f>AJ5</f>
        <v>Мука</v>
      </c>
      <c r="AK102" s="83" t="str">
        <f t="shared" ref="AK102:BN102" si="76">AK5</f>
        <v>Дрожжи</v>
      </c>
      <c r="AL102" s="83" t="str">
        <f t="shared" si="76"/>
        <v>Печенье</v>
      </c>
      <c r="AM102" s="83" t="str">
        <f t="shared" si="76"/>
        <v>Пряники</v>
      </c>
      <c r="AN102" s="83" t="str">
        <f t="shared" si="76"/>
        <v>Вафли</v>
      </c>
      <c r="AO102" s="83" t="str">
        <f t="shared" si="76"/>
        <v>Конфеты</v>
      </c>
      <c r="AP102" s="83" t="str">
        <f t="shared" si="76"/>
        <v>Повидло Сава</v>
      </c>
      <c r="AQ102" s="83" t="str">
        <f t="shared" si="76"/>
        <v>Крупа геркулес</v>
      </c>
      <c r="AR102" s="83" t="str">
        <f t="shared" si="76"/>
        <v>Крупа горох</v>
      </c>
      <c r="AS102" s="83" t="str">
        <f t="shared" si="76"/>
        <v>Крупа гречневая</v>
      </c>
      <c r="AT102" s="83" t="str">
        <f t="shared" si="76"/>
        <v>Крупа кукурузная</v>
      </c>
      <c r="AU102" s="83" t="str">
        <f t="shared" si="76"/>
        <v>Крупа манная</v>
      </c>
      <c r="AV102" s="83" t="str">
        <f t="shared" si="76"/>
        <v>Крупа перловая</v>
      </c>
      <c r="AW102" s="83" t="str">
        <f t="shared" si="76"/>
        <v>Крупа пшеничная</v>
      </c>
      <c r="AX102" s="83" t="str">
        <f t="shared" si="76"/>
        <v>Крупа пшено</v>
      </c>
      <c r="AY102" s="83" t="str">
        <f t="shared" si="76"/>
        <v>Крупа ячневая</v>
      </c>
      <c r="AZ102" s="83" t="str">
        <f t="shared" si="76"/>
        <v>Рис</v>
      </c>
      <c r="BA102" s="83" t="str">
        <f t="shared" si="76"/>
        <v>Цыпленок бройлер</v>
      </c>
      <c r="BB102" s="83" t="str">
        <f t="shared" si="76"/>
        <v>Филе куриное</v>
      </c>
      <c r="BC102" s="83" t="str">
        <f t="shared" si="76"/>
        <v>Фарш говяжий</v>
      </c>
      <c r="BD102" s="83" t="str">
        <f t="shared" si="76"/>
        <v>Печень куриная</v>
      </c>
      <c r="BE102" s="83" t="str">
        <f t="shared" si="76"/>
        <v>Филе минтая</v>
      </c>
      <c r="BF102" s="83" t="str">
        <f t="shared" si="76"/>
        <v>Филе сельди слабосол.</v>
      </c>
      <c r="BG102" s="83" t="str">
        <f t="shared" si="76"/>
        <v>Картофель</v>
      </c>
      <c r="BH102" s="83" t="str">
        <f t="shared" si="76"/>
        <v>Морковь</v>
      </c>
      <c r="BI102" s="83" t="str">
        <f t="shared" si="76"/>
        <v>Лук</v>
      </c>
      <c r="BJ102" s="83" t="str">
        <f t="shared" si="76"/>
        <v>Капуста</v>
      </c>
      <c r="BK102" s="83" t="str">
        <f t="shared" si="76"/>
        <v>Свекла</v>
      </c>
      <c r="BL102" s="83" t="str">
        <f t="shared" si="76"/>
        <v>Томатная паста</v>
      </c>
      <c r="BM102" s="83" t="str">
        <f t="shared" si="76"/>
        <v>Масло растительное</v>
      </c>
      <c r="BN102" s="83" t="str">
        <f t="shared" si="76"/>
        <v>Соль</v>
      </c>
      <c r="BO102" s="83" t="str">
        <f t="shared" ref="BO102" si="77">BO5</f>
        <v>Аскорбиновая кислота</v>
      </c>
      <c r="BP102" s="84" t="s">
        <v>5</v>
      </c>
      <c r="BQ102" s="84" t="s">
        <v>6</v>
      </c>
    </row>
    <row r="103" spans="1:69" ht="28.5" customHeight="1" x14ac:dyDescent="0.25">
      <c r="A103" s="91"/>
      <c r="B103" s="5" t="s">
        <v>7</v>
      </c>
      <c r="C103" s="9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35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4"/>
      <c r="BQ103" s="84"/>
    </row>
    <row r="104" spans="1:69" x14ac:dyDescent="0.25">
      <c r="A104" s="85" t="s">
        <v>21</v>
      </c>
      <c r="B104" s="36" t="str">
        <f>B25</f>
        <v xml:space="preserve">Омлет </v>
      </c>
      <c r="C104" s="86">
        <f>$E$4</f>
        <v>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5"/>
      <c r="B105" s="36" t="str">
        <f>B26</f>
        <v>Хлеб пшеничный</v>
      </c>
      <c r="C105" s="87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5"/>
      <c r="B106" s="36" t="str">
        <f>B27</f>
        <v>Чай с сахаром</v>
      </c>
      <c r="C106" s="87"/>
      <c r="D106" s="6">
        <f>D27</f>
        <v>0</v>
      </c>
      <c r="E106" s="6">
        <f t="shared" si="78"/>
        <v>0</v>
      </c>
      <c r="F106" s="6">
        <f t="shared" si="78"/>
        <v>0.01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0.01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0.02</v>
      </c>
      <c r="E108" s="21">
        <f t="shared" si="84"/>
        <v>0</v>
      </c>
      <c r="F108" s="21">
        <f t="shared" si="84"/>
        <v>0.01</v>
      </c>
      <c r="G108" s="21">
        <f t="shared" si="84"/>
        <v>5.0000000000000001E-4</v>
      </c>
      <c r="H108" s="21">
        <f t="shared" si="84"/>
        <v>0</v>
      </c>
      <c r="I108" s="21">
        <f t="shared" si="84"/>
        <v>0</v>
      </c>
      <c r="J108" s="21">
        <f t="shared" si="84"/>
        <v>4.4999999999999998E-2</v>
      </c>
      <c r="K108" s="21">
        <f t="shared" si="84"/>
        <v>2E-3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1E-3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70</v>
      </c>
      <c r="F110" s="27">
        <f t="shared" si="86"/>
        <v>69</v>
      </c>
      <c r="G110" s="27">
        <f t="shared" si="86"/>
        <v>528</v>
      </c>
      <c r="H110" s="27">
        <f t="shared" si="86"/>
        <v>1140</v>
      </c>
      <c r="I110" s="27">
        <f t="shared" si="86"/>
        <v>540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504</v>
      </c>
      <c r="N110" s="27">
        <f t="shared" si="86"/>
        <v>99.49</v>
      </c>
      <c r="O110" s="27">
        <f t="shared" si="86"/>
        <v>320.32</v>
      </c>
      <c r="P110" s="27">
        <f t="shared" si="86"/>
        <v>373.68</v>
      </c>
      <c r="Q110" s="27">
        <f t="shared" si="86"/>
        <v>416.67</v>
      </c>
      <c r="R110" s="27">
        <f t="shared" si="86"/>
        <v>0</v>
      </c>
      <c r="S110" s="27">
        <f t="shared" si="86"/>
        <v>130</v>
      </c>
      <c r="T110" s="27">
        <f t="shared" si="86"/>
        <v>0</v>
      </c>
      <c r="U110" s="27">
        <f t="shared" si="86"/>
        <v>752</v>
      </c>
      <c r="V110" s="27">
        <f t="shared" si="86"/>
        <v>329.48</v>
      </c>
      <c r="W110" s="27">
        <f>W42</f>
        <v>329</v>
      </c>
      <c r="X110" s="27">
        <f t="shared" si="86"/>
        <v>8.3000000000000007</v>
      </c>
      <c r="Y110" s="27">
        <f t="shared" si="86"/>
        <v>0</v>
      </c>
      <c r="Z110" s="27">
        <f t="shared" si="86"/>
        <v>350</v>
      </c>
      <c r="AA110" s="27">
        <f t="shared" si="86"/>
        <v>350</v>
      </c>
      <c r="AB110" s="27">
        <f t="shared" si="86"/>
        <v>300</v>
      </c>
      <c r="AC110" s="27">
        <f t="shared" si="86"/>
        <v>300</v>
      </c>
      <c r="AD110" s="27">
        <f t="shared" si="86"/>
        <v>180</v>
      </c>
      <c r="AE110" s="27">
        <f t="shared" si="86"/>
        <v>300</v>
      </c>
      <c r="AF110" s="27">
        <f t="shared" si="86"/>
        <v>209</v>
      </c>
      <c r="AG110" s="27">
        <f t="shared" si="86"/>
        <v>231.82</v>
      </c>
      <c r="AH110" s="27">
        <f t="shared" si="86"/>
        <v>59</v>
      </c>
      <c r="AI110" s="27">
        <f t="shared" si="86"/>
        <v>67</v>
      </c>
      <c r="AJ110" s="27">
        <f t="shared" si="86"/>
        <v>48</v>
      </c>
      <c r="AK110" s="27">
        <f t="shared" si="86"/>
        <v>190</v>
      </c>
      <c r="AL110" s="27">
        <f t="shared" si="86"/>
        <v>195</v>
      </c>
      <c r="AM110" s="27">
        <f t="shared" si="86"/>
        <v>297.67</v>
      </c>
      <c r="AN110" s="27">
        <f t="shared" si="86"/>
        <v>255</v>
      </c>
      <c r="AO110" s="27">
        <f t="shared" si="86"/>
        <v>0</v>
      </c>
      <c r="AP110" s="27">
        <f t="shared" si="86"/>
        <v>226.44</v>
      </c>
      <c r="AQ110" s="27">
        <f t="shared" si="86"/>
        <v>68.75</v>
      </c>
      <c r="AR110" s="27">
        <f t="shared" si="86"/>
        <v>56.67</v>
      </c>
      <c r="AS110" s="27">
        <f t="shared" si="86"/>
        <v>96.67</v>
      </c>
      <c r="AT110" s="27">
        <f t="shared" si="86"/>
        <v>71.430000000000007</v>
      </c>
      <c r="AU110" s="27">
        <f t="shared" si="86"/>
        <v>57.14</v>
      </c>
      <c r="AV110" s="27">
        <f t="shared" si="86"/>
        <v>56.25</v>
      </c>
      <c r="AW110" s="27">
        <f t="shared" si="86"/>
        <v>114.28</v>
      </c>
      <c r="AX110" s="27">
        <f t="shared" si="86"/>
        <v>66.67</v>
      </c>
      <c r="AY110" s="27">
        <f t="shared" si="86"/>
        <v>66.67</v>
      </c>
      <c r="AZ110" s="27">
        <f t="shared" si="86"/>
        <v>110</v>
      </c>
      <c r="BA110" s="27">
        <f t="shared" si="86"/>
        <v>225</v>
      </c>
      <c r="BB110" s="27">
        <f t="shared" si="86"/>
        <v>360</v>
      </c>
      <c r="BC110" s="27">
        <f t="shared" si="86"/>
        <v>550</v>
      </c>
      <c r="BD110" s="27">
        <f t="shared" si="86"/>
        <v>205</v>
      </c>
      <c r="BE110" s="27">
        <f t="shared" si="86"/>
        <v>330</v>
      </c>
      <c r="BF110" s="27">
        <f t="shared" si="86"/>
        <v>0</v>
      </c>
      <c r="BG110" s="27">
        <f t="shared" si="86"/>
        <v>26</v>
      </c>
      <c r="BH110" s="27">
        <f t="shared" si="86"/>
        <v>27</v>
      </c>
      <c r="BI110" s="27">
        <f t="shared" si="86"/>
        <v>43</v>
      </c>
      <c r="BJ110" s="27">
        <f t="shared" si="86"/>
        <v>24</v>
      </c>
      <c r="BK110" s="27">
        <f t="shared" si="86"/>
        <v>35</v>
      </c>
      <c r="BL110" s="27">
        <f t="shared" si="86"/>
        <v>289</v>
      </c>
      <c r="BM110" s="27">
        <f t="shared" si="86"/>
        <v>138.88999999999999</v>
      </c>
      <c r="BN110" s="27">
        <f t="shared" si="86"/>
        <v>14.89</v>
      </c>
      <c r="BO110" s="27">
        <f t="shared" ref="BO110" si="87">BO42</f>
        <v>10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7.0000000000000007E-2</v>
      </c>
      <c r="F111" s="19">
        <f t="shared" si="88"/>
        <v>6.9000000000000006E-2</v>
      </c>
      <c r="G111" s="19">
        <f t="shared" si="88"/>
        <v>0.52800000000000002</v>
      </c>
      <c r="H111" s="19">
        <f t="shared" si="88"/>
        <v>1.1399999999999999</v>
      </c>
      <c r="I111" s="19">
        <f t="shared" si="88"/>
        <v>0.54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0.504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0.37368000000000001</v>
      </c>
      <c r="Q111" s="19">
        <f t="shared" si="88"/>
        <v>0.41667000000000004</v>
      </c>
      <c r="R111" s="19">
        <f t="shared" si="88"/>
        <v>0</v>
      </c>
      <c r="S111" s="19">
        <f t="shared" si="88"/>
        <v>0.13</v>
      </c>
      <c r="T111" s="19">
        <f t="shared" si="88"/>
        <v>0</v>
      </c>
      <c r="U111" s="19">
        <f t="shared" si="88"/>
        <v>0.752</v>
      </c>
      <c r="V111" s="19">
        <f t="shared" si="88"/>
        <v>0.32948</v>
      </c>
      <c r="W111" s="19">
        <f>W110/1000</f>
        <v>0.32900000000000001</v>
      </c>
      <c r="X111" s="19">
        <f t="shared" si="88"/>
        <v>8.3000000000000001E-3</v>
      </c>
      <c r="Y111" s="19">
        <f t="shared" si="88"/>
        <v>0</v>
      </c>
      <c r="Z111" s="19">
        <f t="shared" si="88"/>
        <v>0.35</v>
      </c>
      <c r="AA111" s="19">
        <f t="shared" si="88"/>
        <v>0.35</v>
      </c>
      <c r="AB111" s="19">
        <f t="shared" si="88"/>
        <v>0.3</v>
      </c>
      <c r="AC111" s="19">
        <f t="shared" si="88"/>
        <v>0.3</v>
      </c>
      <c r="AD111" s="19">
        <f t="shared" si="88"/>
        <v>0.18</v>
      </c>
      <c r="AE111" s="19">
        <f t="shared" si="88"/>
        <v>0.3</v>
      </c>
      <c r="AF111" s="19">
        <f t="shared" si="88"/>
        <v>0.20899999999999999</v>
      </c>
      <c r="AG111" s="19">
        <f t="shared" si="88"/>
        <v>0.23182</v>
      </c>
      <c r="AH111" s="19">
        <f t="shared" si="88"/>
        <v>5.8999999999999997E-2</v>
      </c>
      <c r="AI111" s="19">
        <f t="shared" si="88"/>
        <v>6.7000000000000004E-2</v>
      </c>
      <c r="AJ111" s="19">
        <f t="shared" si="88"/>
        <v>4.8000000000000001E-2</v>
      </c>
      <c r="AK111" s="19">
        <f t="shared" si="88"/>
        <v>0.19</v>
      </c>
      <c r="AL111" s="19">
        <f t="shared" si="88"/>
        <v>0.19500000000000001</v>
      </c>
      <c r="AM111" s="19">
        <f t="shared" si="88"/>
        <v>0.29766999999999999</v>
      </c>
      <c r="AN111" s="19">
        <f t="shared" si="88"/>
        <v>0.255</v>
      </c>
      <c r="AO111" s="19">
        <f t="shared" si="88"/>
        <v>0</v>
      </c>
      <c r="AP111" s="19">
        <f t="shared" si="88"/>
        <v>0.22644</v>
      </c>
      <c r="AQ111" s="19">
        <f t="shared" si="88"/>
        <v>6.8750000000000006E-2</v>
      </c>
      <c r="AR111" s="19">
        <f t="shared" si="88"/>
        <v>5.6670000000000005E-2</v>
      </c>
      <c r="AS111" s="19">
        <f t="shared" si="88"/>
        <v>9.6670000000000006E-2</v>
      </c>
      <c r="AT111" s="19">
        <f t="shared" si="88"/>
        <v>7.1430000000000007E-2</v>
      </c>
      <c r="AU111" s="19">
        <f t="shared" si="88"/>
        <v>5.7140000000000003E-2</v>
      </c>
      <c r="AV111" s="19">
        <f t="shared" si="88"/>
        <v>5.6250000000000001E-2</v>
      </c>
      <c r="AW111" s="19">
        <f t="shared" si="88"/>
        <v>0.11428000000000001</v>
      </c>
      <c r="AX111" s="19">
        <f t="shared" si="88"/>
        <v>6.6670000000000007E-2</v>
      </c>
      <c r="AY111" s="19">
        <f t="shared" si="88"/>
        <v>6.6670000000000007E-2</v>
      </c>
      <c r="AZ111" s="19">
        <f t="shared" si="88"/>
        <v>0.11</v>
      </c>
      <c r="BA111" s="19">
        <f t="shared" si="88"/>
        <v>0.22500000000000001</v>
      </c>
      <c r="BB111" s="19">
        <f t="shared" si="88"/>
        <v>0.36</v>
      </c>
      <c r="BC111" s="19">
        <f t="shared" si="88"/>
        <v>0.55000000000000004</v>
      </c>
      <c r="BD111" s="19">
        <f t="shared" si="88"/>
        <v>0.20499999999999999</v>
      </c>
      <c r="BE111" s="19">
        <f t="shared" si="88"/>
        <v>0.33</v>
      </c>
      <c r="BF111" s="19">
        <f t="shared" si="88"/>
        <v>0</v>
      </c>
      <c r="BG111" s="19">
        <f t="shared" si="88"/>
        <v>2.5999999999999999E-2</v>
      </c>
      <c r="BH111" s="19">
        <f t="shared" si="88"/>
        <v>2.7E-2</v>
      </c>
      <c r="BI111" s="19">
        <f t="shared" si="88"/>
        <v>4.2999999999999997E-2</v>
      </c>
      <c r="BJ111" s="19">
        <f t="shared" si="88"/>
        <v>2.4E-2</v>
      </c>
      <c r="BK111" s="19">
        <f t="shared" si="88"/>
        <v>3.5000000000000003E-2</v>
      </c>
      <c r="BL111" s="19">
        <f t="shared" si="88"/>
        <v>0.28899999999999998</v>
      </c>
      <c r="BM111" s="19">
        <f t="shared" si="88"/>
        <v>0.13888999999999999</v>
      </c>
      <c r="BN111" s="19">
        <f t="shared" si="88"/>
        <v>1.489E-2</v>
      </c>
      <c r="BO111" s="19">
        <f t="shared" ref="BO111" si="89">BO110/1000</f>
        <v>0.01</v>
      </c>
    </row>
    <row r="112" spans="1:69" ht="17.25" x14ac:dyDescent="0.3">
      <c r="A112" s="28"/>
      <c r="B112" s="29" t="s">
        <v>30</v>
      </c>
      <c r="C112" s="89"/>
      <c r="D112" s="30">
        <f>D108*D110</f>
        <v>1.3453999999999999</v>
      </c>
      <c r="E112" s="30">
        <f t="shared" ref="E112:BN112" si="90">E108*E110</f>
        <v>0</v>
      </c>
      <c r="F112" s="30">
        <f t="shared" si="90"/>
        <v>0.69000000000000006</v>
      </c>
      <c r="G112" s="30">
        <f t="shared" si="90"/>
        <v>0.26400000000000001</v>
      </c>
      <c r="H112" s="30">
        <f t="shared" si="90"/>
        <v>0</v>
      </c>
      <c r="I112" s="30">
        <f t="shared" si="90"/>
        <v>0</v>
      </c>
      <c r="J112" s="30">
        <f t="shared" si="90"/>
        <v>3.2120999999999995</v>
      </c>
      <c r="K112" s="30">
        <f t="shared" si="90"/>
        <v>1.3248800000000001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8.3000000000000007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1.489E-2</v>
      </c>
      <c r="BO112" s="30">
        <f t="shared" ref="BO112" si="91">BO108*BO110</f>
        <v>0</v>
      </c>
      <c r="BP112" s="31">
        <f>SUM(D112:BN112)</f>
        <v>15.15127</v>
      </c>
      <c r="BQ112" s="32">
        <f>BP112/$C$20</f>
        <v>15.15127</v>
      </c>
    </row>
    <row r="113" spans="1:69" ht="17.25" x14ac:dyDescent="0.3">
      <c r="A113" s="28"/>
      <c r="B113" s="29" t="s">
        <v>31</v>
      </c>
      <c r="C113" s="89"/>
      <c r="D113" s="30">
        <f>D108*D110</f>
        <v>1.3453999999999999</v>
      </c>
      <c r="E113" s="30">
        <f t="shared" ref="E113:BN113" si="92">E108*E110</f>
        <v>0</v>
      </c>
      <c r="F113" s="30">
        <f t="shared" si="92"/>
        <v>0.69000000000000006</v>
      </c>
      <c r="G113" s="30">
        <f t="shared" si="92"/>
        <v>0.26400000000000001</v>
      </c>
      <c r="H113" s="30">
        <f t="shared" si="92"/>
        <v>0</v>
      </c>
      <c r="I113" s="30">
        <f t="shared" si="92"/>
        <v>0</v>
      </c>
      <c r="J113" s="30">
        <f t="shared" si="92"/>
        <v>3.2120999999999995</v>
      </c>
      <c r="K113" s="30">
        <f t="shared" si="92"/>
        <v>1.3248800000000001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8.3000000000000007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1.489E-2</v>
      </c>
      <c r="BO113" s="30">
        <f t="shared" ref="BO113" si="93">BO108*BO110</f>
        <v>0</v>
      </c>
      <c r="BP113" s="31">
        <f>SUM(D113:BN113)</f>
        <v>15.15127</v>
      </c>
      <c r="BQ113" s="32">
        <f>BP113/$C$20</f>
        <v>15.15127</v>
      </c>
    </row>
    <row r="116" spans="1:69" x14ac:dyDescent="0.25">
      <c r="BQ116" s="37">
        <f>BQ65</f>
        <v>25.874470000000006</v>
      </c>
    </row>
    <row r="117" spans="1:69" x14ac:dyDescent="0.25">
      <c r="BQ117" s="37">
        <f>BQ83</f>
        <v>42.134160000000001</v>
      </c>
    </row>
    <row r="118" spans="1:69" x14ac:dyDescent="0.25">
      <c r="BQ118" s="37">
        <f>BQ99</f>
        <v>27.215727000000001</v>
      </c>
    </row>
    <row r="119" spans="1:69" x14ac:dyDescent="0.25">
      <c r="BQ119" s="37">
        <f>BQ113</f>
        <v>15.15127</v>
      </c>
    </row>
  </sheetData>
  <mergeCells count="358"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20"/>
      <c r="C1" s="120"/>
      <c r="D1" s="121" t="s">
        <v>61</v>
      </c>
      <c r="E1" s="122"/>
      <c r="F1" s="122"/>
      <c r="G1" s="122"/>
      <c r="H1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20"/>
      <c r="J1" s="120"/>
      <c r="K1" s="54"/>
      <c r="L1" s="131"/>
      <c r="M1" s="131"/>
      <c r="N1" s="131"/>
      <c r="O1" s="131"/>
      <c r="P1" s="94"/>
      <c r="Q1" s="94"/>
      <c r="R1" s="94"/>
      <c r="S1" s="94"/>
      <c r="T1" s="125"/>
      <c r="U1" s="125"/>
      <c r="V1" s="23"/>
    </row>
    <row r="2" spans="1:22" ht="21.95" customHeight="1" x14ac:dyDescent="0.3">
      <c r="A2" s="117" t="s">
        <v>37</v>
      </c>
      <c r="B2" s="117"/>
      <c r="C2" s="117"/>
      <c r="D2" s="119" t="s">
        <v>38</v>
      </c>
      <c r="E2" s="117"/>
      <c r="F2" s="117"/>
      <c r="G2" s="118"/>
      <c r="H2" s="117" t="s">
        <v>39</v>
      </c>
      <c r="I2" s="117"/>
      <c r="J2" s="118"/>
      <c r="K2" s="55"/>
      <c r="L2" s="126" t="s">
        <v>8</v>
      </c>
      <c r="M2" s="127"/>
      <c r="N2" s="126" t="s">
        <v>12</v>
      </c>
      <c r="O2" s="127"/>
      <c r="P2" s="128" t="s">
        <v>18</v>
      </c>
      <c r="Q2" s="129"/>
      <c r="R2" s="128" t="s">
        <v>21</v>
      </c>
      <c r="S2" s="129"/>
      <c r="T2" s="125" t="s">
        <v>40</v>
      </c>
      <c r="U2" s="130"/>
      <c r="V2" s="23"/>
    </row>
    <row r="3" spans="1:22" ht="30.75" customHeight="1" x14ac:dyDescent="0.25">
      <c r="A3" s="56"/>
      <c r="B3" s="70">
        <f>E3</f>
        <v>44991</v>
      </c>
      <c r="C3" s="57" t="s">
        <v>41</v>
      </c>
      <c r="D3" s="56"/>
      <c r="E3" s="70">
        <f>'07.01.2021 3-7 лет (день 9) '!K4</f>
        <v>44991</v>
      </c>
      <c r="F3" s="57" t="s">
        <v>41</v>
      </c>
      <c r="G3" s="57" t="s">
        <v>42</v>
      </c>
      <c r="H3" s="56"/>
      <c r="I3" s="70">
        <f>E3</f>
        <v>44991</v>
      </c>
      <c r="J3" s="57" t="s">
        <v>42</v>
      </c>
      <c r="K3" s="23"/>
      <c r="L3" s="58">
        <f>F4</f>
        <v>20.06663</v>
      </c>
      <c r="M3" s="58">
        <f>G4</f>
        <v>25.874470000000006</v>
      </c>
      <c r="N3" s="58">
        <f>F9</f>
        <v>36.34761000000001</v>
      </c>
      <c r="O3" s="58">
        <f>G9</f>
        <v>42.134160000000001</v>
      </c>
      <c r="P3" s="58">
        <f>F17</f>
        <v>29.581831999999995</v>
      </c>
      <c r="Q3" s="58">
        <f>G17</f>
        <v>27.215727000000001</v>
      </c>
      <c r="R3" s="6">
        <f>F22</f>
        <v>14.552210000000001</v>
      </c>
      <c r="S3" s="6">
        <f>G22</f>
        <v>15.15127</v>
      </c>
      <c r="T3" s="59">
        <f>L3+N3+P3+R3</f>
        <v>100.548282</v>
      </c>
      <c r="U3" s="59">
        <f>M3+O3+Q3+S3</f>
        <v>110.37562700000001</v>
      </c>
    </row>
    <row r="4" spans="1:22" ht="15" customHeight="1" x14ac:dyDescent="0.25">
      <c r="A4" s="85" t="s">
        <v>8</v>
      </c>
      <c r="B4" s="6" t="str">
        <f>E4</f>
        <v>Каша манная молочная</v>
      </c>
      <c r="C4" s="104">
        <f>F4</f>
        <v>20.06663</v>
      </c>
      <c r="D4" s="85" t="s">
        <v>8</v>
      </c>
      <c r="E4" s="6" t="str">
        <f>'07.01.2021 3-7 лет (день 9) '!B7</f>
        <v>Каша манная молочная</v>
      </c>
      <c r="F4" s="104">
        <f>'7.01.2021 1,5-2 года (день 9)'!BQ64</f>
        <v>20.06663</v>
      </c>
      <c r="G4" s="104">
        <f>'07.01.2021 3-7 лет (день 9) '!BQ65</f>
        <v>25.874470000000006</v>
      </c>
      <c r="H4" s="85" t="s">
        <v>8</v>
      </c>
      <c r="I4" s="6" t="str">
        <f>E4</f>
        <v>Каша манная молочная</v>
      </c>
      <c r="J4" s="104">
        <f>G4</f>
        <v>25.874470000000006</v>
      </c>
    </row>
    <row r="5" spans="1:22" ht="15" customHeight="1" x14ac:dyDescent="0.25">
      <c r="A5" s="85"/>
      <c r="B5" s="9" t="str">
        <f>E5</f>
        <v xml:space="preserve">Бутерброд с маслом </v>
      </c>
      <c r="C5" s="105"/>
      <c r="D5" s="85"/>
      <c r="E5" s="6" t="str">
        <f>'07.01.2021 3-7 лет (день 9) '!B8</f>
        <v xml:space="preserve">Бутерброд с маслом </v>
      </c>
      <c r="F5" s="105"/>
      <c r="G5" s="105"/>
      <c r="H5" s="85"/>
      <c r="I5" s="6" t="str">
        <f>E5</f>
        <v xml:space="preserve">Бутерброд с маслом </v>
      </c>
      <c r="J5" s="105"/>
    </row>
    <row r="6" spans="1:22" ht="15" customHeight="1" x14ac:dyDescent="0.25">
      <c r="A6" s="85"/>
      <c r="B6" s="9" t="str">
        <f>E6</f>
        <v>Какао с молоком</v>
      </c>
      <c r="C6" s="105"/>
      <c r="D6" s="85"/>
      <c r="E6" s="6" t="str">
        <f>'07.01.2021 3-7 лет (день 9) '!B9</f>
        <v>Какао с молоком</v>
      </c>
      <c r="F6" s="105"/>
      <c r="G6" s="105"/>
      <c r="H6" s="85"/>
      <c r="I6" s="6" t="str">
        <f>E6</f>
        <v>Какао с молоком</v>
      </c>
      <c r="J6" s="105"/>
    </row>
    <row r="7" spans="1:22" ht="15" customHeight="1" x14ac:dyDescent="0.25">
      <c r="A7" s="85"/>
      <c r="B7" s="6"/>
      <c r="C7" s="105"/>
      <c r="D7" s="85"/>
      <c r="E7" s="6"/>
      <c r="F7" s="105"/>
      <c r="G7" s="105"/>
      <c r="H7" s="85"/>
      <c r="I7" s="6"/>
      <c r="J7" s="105"/>
    </row>
    <row r="8" spans="1:22" ht="15" customHeight="1" x14ac:dyDescent="0.25">
      <c r="A8" s="85"/>
      <c r="B8" s="6"/>
      <c r="C8" s="106"/>
      <c r="D8" s="85"/>
      <c r="E8" s="6"/>
      <c r="F8" s="106"/>
      <c r="G8" s="106"/>
      <c r="H8" s="85"/>
      <c r="I8" s="6"/>
      <c r="J8" s="106"/>
    </row>
    <row r="9" spans="1:22" ht="15" customHeight="1" x14ac:dyDescent="0.25">
      <c r="A9" s="85" t="s">
        <v>12</v>
      </c>
      <c r="B9" s="6" t="str">
        <f>E9</f>
        <v>Суп шахтерский</v>
      </c>
      <c r="C9" s="110">
        <f>F9</f>
        <v>36.34761000000001</v>
      </c>
      <c r="D9" s="85" t="s">
        <v>12</v>
      </c>
      <c r="E9" s="6" t="str">
        <f>'07.01.2021 3-7 лет (день 9) '!B12</f>
        <v>Суп шахтерский</v>
      </c>
      <c r="F9" s="110">
        <f>'7.01.2021 1,5-2 года (день 9)'!BQ84</f>
        <v>36.34761000000001</v>
      </c>
      <c r="G9" s="110">
        <f>'07.01.2021 3-7 лет (день 9) '!BQ83</f>
        <v>42.134160000000001</v>
      </c>
      <c r="H9" s="85" t="s">
        <v>12</v>
      </c>
      <c r="I9" s="6" t="str">
        <f t="shared" ref="I9:I15" si="0">E9</f>
        <v>Суп шахтерский</v>
      </c>
      <c r="J9" s="110">
        <f>G9</f>
        <v>42.134160000000001</v>
      </c>
    </row>
    <row r="10" spans="1:22" ht="15" customHeight="1" x14ac:dyDescent="0.25">
      <c r="A10" s="85"/>
      <c r="B10" s="6" t="str">
        <f t="shared" ref="B10:B15" si="1">E10</f>
        <v>Капуста, тушеная с мясом</v>
      </c>
      <c r="C10" s="111"/>
      <c r="D10" s="85"/>
      <c r="E10" s="6" t="str">
        <f>'07.01.2021 3-7 лет (день 9) '!B13</f>
        <v>Капуста, тушеная с мясом</v>
      </c>
      <c r="F10" s="111"/>
      <c r="G10" s="111"/>
      <c r="H10" s="85"/>
      <c r="I10" s="6" t="str">
        <f t="shared" si="0"/>
        <v>Капуста, тушеная с мясом</v>
      </c>
      <c r="J10" s="111"/>
      <c r="L10">
        <v>17.661277272727276</v>
      </c>
    </row>
    <row r="11" spans="1:22" ht="15" customHeight="1" x14ac:dyDescent="0.25">
      <c r="A11" s="85"/>
      <c r="B11" s="6" t="str">
        <f t="shared" si="1"/>
        <v>Хлеб пшеничный</v>
      </c>
      <c r="C11" s="111"/>
      <c r="D11" s="85"/>
      <c r="E11" s="6" t="str">
        <f>'07.01.2021 3-7 лет (день 9) '!B14</f>
        <v>Хлеб пшеничный</v>
      </c>
      <c r="F11" s="111"/>
      <c r="G11" s="111"/>
      <c r="H11" s="85"/>
      <c r="I11" s="6" t="str">
        <f t="shared" si="0"/>
        <v>Хлеб пшеничный</v>
      </c>
      <c r="J11" s="111"/>
      <c r="L11">
        <v>34.203707335064934</v>
      </c>
    </row>
    <row r="12" spans="1:22" ht="15" customHeight="1" x14ac:dyDescent="0.25">
      <c r="A12" s="85"/>
      <c r="B12" s="6" t="str">
        <f t="shared" si="1"/>
        <v>Хлеб ржано-пшеничный</v>
      </c>
      <c r="C12" s="111"/>
      <c r="D12" s="85"/>
      <c r="E12" s="6" t="str">
        <f>'07.01.2021 3-7 лет (день 9) '!B15</f>
        <v>Хлеб ржано-пшеничный</v>
      </c>
      <c r="F12" s="111"/>
      <c r="G12" s="111"/>
      <c r="H12" s="85"/>
      <c r="I12" s="6" t="str">
        <f t="shared" si="0"/>
        <v>Хлеб ржано-пшеничный</v>
      </c>
      <c r="J12" s="111"/>
      <c r="L12">
        <v>13.672125230769231</v>
      </c>
    </row>
    <row r="13" spans="1:22" ht="15" customHeight="1" x14ac:dyDescent="0.25">
      <c r="A13" s="85"/>
      <c r="B13" s="6" t="str">
        <f t="shared" si="1"/>
        <v>Компот из сухофруктов</v>
      </c>
      <c r="C13" s="111"/>
      <c r="D13" s="85"/>
      <c r="E13" s="6" t="str">
        <f>'07.01.2021 3-7 лет (день 9) '!B16</f>
        <v>Компот из сухофруктов</v>
      </c>
      <c r="F13" s="111"/>
      <c r="G13" s="111"/>
      <c r="H13" s="85"/>
      <c r="I13" s="6" t="str">
        <f t="shared" si="0"/>
        <v>Компот из сухофруктов</v>
      </c>
      <c r="J13" s="111"/>
      <c r="L13">
        <v>16.691530035818182</v>
      </c>
    </row>
    <row r="14" spans="1:22" ht="15" customHeight="1" x14ac:dyDescent="0.25">
      <c r="A14" s="85"/>
      <c r="B14" s="6">
        <f t="shared" si="1"/>
        <v>0</v>
      </c>
      <c r="C14" s="111"/>
      <c r="D14" s="85"/>
      <c r="E14" s="6"/>
      <c r="F14" s="111"/>
      <c r="G14" s="111"/>
      <c r="H14" s="85"/>
      <c r="I14" s="6">
        <f t="shared" si="0"/>
        <v>0</v>
      </c>
      <c r="J14" s="111"/>
    </row>
    <row r="15" spans="1:22" ht="15" customHeight="1" x14ac:dyDescent="0.25">
      <c r="A15" s="85"/>
      <c r="B15" s="12">
        <f t="shared" si="1"/>
        <v>0</v>
      </c>
      <c r="C15" s="111"/>
      <c r="D15" s="85"/>
      <c r="E15" s="12"/>
      <c r="F15" s="111"/>
      <c r="G15" s="111"/>
      <c r="H15" s="85"/>
      <c r="I15" s="12">
        <f t="shared" si="0"/>
        <v>0</v>
      </c>
      <c r="J15" s="111"/>
      <c r="L15">
        <v>13.656988181818184</v>
      </c>
    </row>
    <row r="16" spans="1:22" ht="15" customHeight="1" x14ac:dyDescent="0.25">
      <c r="A16" s="85"/>
      <c r="B16" s="12"/>
      <c r="C16" s="112"/>
      <c r="D16" s="85"/>
      <c r="E16" s="12"/>
      <c r="F16" s="112"/>
      <c r="G16" s="112"/>
      <c r="H16" s="85"/>
      <c r="I16" s="12"/>
      <c r="J16" s="112"/>
      <c r="L16">
        <v>27.834465324675328</v>
      </c>
    </row>
    <row r="17" spans="1:15" ht="15" customHeight="1" x14ac:dyDescent="0.25">
      <c r="A17" s="85" t="s">
        <v>18</v>
      </c>
      <c r="B17" s="6" t="str">
        <f>E17</f>
        <v>Компот из свеж. морож. ягод</v>
      </c>
      <c r="C17" s="104">
        <f>F17</f>
        <v>29.581831999999995</v>
      </c>
      <c r="D17" s="85" t="s">
        <v>18</v>
      </c>
      <c r="E17" s="6" t="str">
        <f>'07.01.2021 3-7 лет (день 9) '!B20</f>
        <v>Компот из свеж. морож. ягод</v>
      </c>
      <c r="F17" s="104">
        <f>'7.01.2021 1,5-2 года (день 9)'!BQ102</f>
        <v>29.581831999999995</v>
      </c>
      <c r="G17" s="104">
        <f>'07.01.2021 3-7 лет (день 9) '!BQ99</f>
        <v>27.215727000000001</v>
      </c>
      <c r="H17" s="85" t="s">
        <v>18</v>
      </c>
      <c r="I17" s="6" t="str">
        <f>E17</f>
        <v>Компот из свеж. морож. ягод</v>
      </c>
      <c r="J17" s="104">
        <f>G17</f>
        <v>27.215727000000001</v>
      </c>
      <c r="L17">
        <v>11.117222</v>
      </c>
    </row>
    <row r="18" spans="1:15" ht="15" customHeight="1" x14ac:dyDescent="0.25">
      <c r="A18" s="85"/>
      <c r="B18" s="6" t="str">
        <f>E18</f>
        <v>Пирог рыбный</v>
      </c>
      <c r="C18" s="105"/>
      <c r="D18" s="85"/>
      <c r="E18" s="6" t="str">
        <f>'07.01.2021 3-7 лет (день 9) '!B21</f>
        <v>Пирог рыбный</v>
      </c>
      <c r="F18" s="105"/>
      <c r="G18" s="105"/>
      <c r="H18" s="85"/>
      <c r="I18" s="6" t="str">
        <f>E18</f>
        <v>Пирог рыбный</v>
      </c>
      <c r="J18" s="105"/>
      <c r="L18">
        <v>12.661418181818181</v>
      </c>
    </row>
    <row r="19" spans="1:15" ht="15" customHeight="1" x14ac:dyDescent="0.25">
      <c r="A19" s="85"/>
      <c r="B19" s="6"/>
      <c r="C19" s="105"/>
      <c r="D19" s="85"/>
      <c r="E19" s="6"/>
      <c r="F19" s="105"/>
      <c r="G19" s="105"/>
      <c r="H19" s="85"/>
      <c r="I19" s="6"/>
      <c r="J19" s="105"/>
      <c r="L19">
        <v>65.27009368831169</v>
      </c>
    </row>
    <row r="20" spans="1:15" ht="15" customHeight="1" x14ac:dyDescent="0.25">
      <c r="A20" s="85"/>
      <c r="B20" s="6"/>
      <c r="C20" s="105"/>
      <c r="D20" s="85"/>
      <c r="E20" s="6"/>
      <c r="F20" s="105"/>
      <c r="G20" s="105"/>
      <c r="H20" s="85"/>
      <c r="I20" s="6"/>
      <c r="J20" s="105"/>
    </row>
    <row r="21" spans="1:15" ht="15" customHeight="1" x14ac:dyDescent="0.25">
      <c r="A21" s="85"/>
      <c r="B21" s="6"/>
      <c r="C21" s="106"/>
      <c r="D21" s="85"/>
      <c r="E21" s="6"/>
      <c r="F21" s="106"/>
      <c r="G21" s="106"/>
      <c r="H21" s="85"/>
      <c r="I21" s="6"/>
      <c r="J21" s="106"/>
    </row>
    <row r="22" spans="1:15" ht="15" customHeight="1" x14ac:dyDescent="0.25">
      <c r="A22" s="85" t="s">
        <v>21</v>
      </c>
      <c r="B22" s="36" t="str">
        <f>E22</f>
        <v xml:space="preserve">Омлет </v>
      </c>
      <c r="C22" s="104">
        <f>F22</f>
        <v>14.552210000000001</v>
      </c>
      <c r="D22" s="85" t="s">
        <v>21</v>
      </c>
      <c r="E22" s="13" t="str">
        <f>'07.01.2021 3-7 лет (день 9) '!B25</f>
        <v xml:space="preserve">Омлет </v>
      </c>
      <c r="F22" s="104">
        <f>'7.01.2021 1,5-2 года (день 9)'!BQ118</f>
        <v>14.552210000000001</v>
      </c>
      <c r="G22" s="104">
        <f>'07.01.2021 3-7 лет (день 9) '!BQ113</f>
        <v>15.15127</v>
      </c>
      <c r="H22" s="85" t="s">
        <v>21</v>
      </c>
      <c r="I22" s="36" t="str">
        <f>E22</f>
        <v xml:space="preserve">Омлет </v>
      </c>
      <c r="J22" s="104">
        <f>G22</f>
        <v>15.15127</v>
      </c>
    </row>
    <row r="23" spans="1:15" ht="15" customHeight="1" x14ac:dyDescent="0.25">
      <c r="A23" s="85"/>
      <c r="B23" s="36" t="str">
        <f>E23</f>
        <v>Хлеб пшеничный</v>
      </c>
      <c r="C23" s="105"/>
      <c r="D23" s="85"/>
      <c r="E23" s="13" t="str">
        <f>'07.01.2021 3-7 лет (день 9) '!B26</f>
        <v>Хлеб пшеничный</v>
      </c>
      <c r="F23" s="105"/>
      <c r="G23" s="105"/>
      <c r="H23" s="85"/>
      <c r="I23" s="36" t="str">
        <f>E23</f>
        <v>Хлеб пшеничный</v>
      </c>
      <c r="J23" s="105"/>
    </row>
    <row r="24" spans="1:15" ht="15" customHeight="1" x14ac:dyDescent="0.25">
      <c r="A24" s="85"/>
      <c r="B24" s="12" t="str">
        <f>E24</f>
        <v>Чай с сахаром</v>
      </c>
      <c r="C24" s="105"/>
      <c r="D24" s="85"/>
      <c r="E24" s="13" t="str">
        <f>'07.01.2021 3-7 лет (день 9) '!B27</f>
        <v>Чай с сахаром</v>
      </c>
      <c r="F24" s="105"/>
      <c r="G24" s="105"/>
      <c r="H24" s="85"/>
      <c r="I24" s="12" t="str">
        <f>E24</f>
        <v>Чай с сахаром</v>
      </c>
      <c r="J24" s="105"/>
    </row>
    <row r="25" spans="1:15" ht="15" customHeight="1" x14ac:dyDescent="0.25">
      <c r="A25" s="85"/>
      <c r="B25" s="6"/>
      <c r="C25" s="106"/>
      <c r="D25" s="85"/>
      <c r="E25" s="6"/>
      <c r="F25" s="106"/>
      <c r="G25" s="106"/>
      <c r="H25" s="85"/>
      <c r="I25" s="6"/>
      <c r="J25" s="106"/>
    </row>
    <row r="26" spans="1:15" ht="15" customHeight="1" x14ac:dyDescent="0.3">
      <c r="A26" s="102" t="s">
        <v>40</v>
      </c>
      <c r="B26" s="103"/>
      <c r="C26" s="60">
        <f>C4+C9+C17+C22</f>
        <v>100.548282</v>
      </c>
      <c r="D26" s="102" t="s">
        <v>40</v>
      </c>
      <c r="E26" s="103"/>
      <c r="F26" s="60">
        <f>F4+F9+F17+F22</f>
        <v>100.548282</v>
      </c>
      <c r="G26" s="60">
        <f>G4+G9+G17+G22</f>
        <v>110.37562700000001</v>
      </c>
      <c r="H26" s="102" t="s">
        <v>40</v>
      </c>
      <c r="I26" s="103"/>
      <c r="J26" s="60">
        <f>J4+J9+J17+J22</f>
        <v>110.37562700000001</v>
      </c>
    </row>
    <row r="28" spans="1:15" ht="59.25" customHeight="1" x14ac:dyDescent="0.25">
      <c r="A28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20"/>
      <c r="C28" s="120"/>
      <c r="D28" s="12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22"/>
      <c r="F28" s="122"/>
      <c r="G28" s="122"/>
      <c r="H28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20"/>
      <c r="J28" s="124"/>
      <c r="K28" s="61"/>
      <c r="L28" s="61"/>
      <c r="M28" s="116"/>
      <c r="N28" s="116"/>
      <c r="O28" s="116"/>
    </row>
    <row r="29" spans="1:15" ht="21.95" customHeight="1" x14ac:dyDescent="0.25">
      <c r="A29" s="117" t="s">
        <v>43</v>
      </c>
      <c r="B29" s="117"/>
      <c r="C29" s="118"/>
      <c r="D29" s="119" t="s">
        <v>44</v>
      </c>
      <c r="E29" s="117"/>
      <c r="F29" s="117"/>
      <c r="G29" s="118"/>
      <c r="H29" s="119" t="s">
        <v>45</v>
      </c>
      <c r="I29" s="117"/>
      <c r="J29" s="118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44991</v>
      </c>
      <c r="C30" s="57" t="s">
        <v>42</v>
      </c>
      <c r="D30" s="56"/>
      <c r="E30" s="70">
        <f>E3</f>
        <v>44991</v>
      </c>
      <c r="F30" s="57" t="s">
        <v>41</v>
      </c>
      <c r="G30" s="57" t="s">
        <v>42</v>
      </c>
      <c r="H30" s="56"/>
      <c r="I30" s="71">
        <f>E3</f>
        <v>44991</v>
      </c>
      <c r="J30" s="63" t="s">
        <v>42</v>
      </c>
      <c r="K30" s="23"/>
      <c r="L30" s="23"/>
    </row>
    <row r="31" spans="1:15" ht="15" customHeight="1" x14ac:dyDescent="0.25">
      <c r="A31" s="85" t="s">
        <v>8</v>
      </c>
      <c r="B31" s="6" t="str">
        <f>E4</f>
        <v>Каша манная молочная</v>
      </c>
      <c r="C31" s="104">
        <f>G4</f>
        <v>25.874470000000006</v>
      </c>
      <c r="D31" s="85" t="s">
        <v>8</v>
      </c>
      <c r="E31" s="6" t="str">
        <f>E4</f>
        <v>Каша манная молочная</v>
      </c>
      <c r="F31" s="104">
        <f>F4</f>
        <v>20.06663</v>
      </c>
      <c r="G31" s="107">
        <f>G4</f>
        <v>25.874470000000006</v>
      </c>
      <c r="H31" s="85" t="s">
        <v>8</v>
      </c>
      <c r="I31" s="6" t="str">
        <f>I4</f>
        <v>Каша манная молочная</v>
      </c>
      <c r="J31" s="104">
        <f>F31</f>
        <v>20.06663</v>
      </c>
    </row>
    <row r="32" spans="1:15" ht="15" customHeight="1" x14ac:dyDescent="0.25">
      <c r="A32" s="85"/>
      <c r="B32" s="6" t="str">
        <f>E5</f>
        <v xml:space="preserve">Бутерброд с маслом </v>
      </c>
      <c r="C32" s="105"/>
      <c r="D32" s="85"/>
      <c r="E32" s="6" t="str">
        <f>E5</f>
        <v xml:space="preserve">Бутерброд с маслом </v>
      </c>
      <c r="F32" s="105"/>
      <c r="G32" s="108"/>
      <c r="H32" s="85"/>
      <c r="I32" s="6" t="str">
        <f>I5</f>
        <v xml:space="preserve">Бутерброд с маслом </v>
      </c>
      <c r="J32" s="105"/>
    </row>
    <row r="33" spans="1:10" ht="15" customHeight="1" x14ac:dyDescent="0.25">
      <c r="A33" s="85"/>
      <c r="B33" s="6" t="str">
        <f>E6</f>
        <v>Какао с молоком</v>
      </c>
      <c r="C33" s="105"/>
      <c r="D33" s="85"/>
      <c r="E33" s="6" t="str">
        <f>E6</f>
        <v>Какао с молоком</v>
      </c>
      <c r="F33" s="105"/>
      <c r="G33" s="108"/>
      <c r="H33" s="85"/>
      <c r="I33" s="6" t="str">
        <f>I6</f>
        <v>Какао с молоком</v>
      </c>
      <c r="J33" s="105"/>
    </row>
    <row r="34" spans="1:10" ht="15" customHeight="1" x14ac:dyDescent="0.25">
      <c r="A34" s="85"/>
      <c r="B34" s="6"/>
      <c r="C34" s="105"/>
      <c r="D34" s="85"/>
      <c r="E34" s="6"/>
      <c r="F34" s="105"/>
      <c r="G34" s="108"/>
      <c r="H34" s="85"/>
      <c r="I34" s="6"/>
      <c r="J34" s="105"/>
    </row>
    <row r="35" spans="1:10" ht="15" customHeight="1" x14ac:dyDescent="0.25">
      <c r="A35" s="85"/>
      <c r="B35" s="6"/>
      <c r="C35" s="106"/>
      <c r="D35" s="85"/>
      <c r="E35" s="6"/>
      <c r="F35" s="106"/>
      <c r="G35" s="109"/>
      <c r="H35" s="85"/>
      <c r="I35" s="6"/>
      <c r="J35" s="106"/>
    </row>
    <row r="36" spans="1:10" ht="15" customHeight="1" x14ac:dyDescent="0.25">
      <c r="A36" s="85" t="s">
        <v>12</v>
      </c>
      <c r="B36" s="6" t="str">
        <f t="shared" ref="B36:B42" si="2">E9</f>
        <v>Суп шахтерский</v>
      </c>
      <c r="C36" s="110">
        <f>G9</f>
        <v>42.134160000000001</v>
      </c>
      <c r="D36" s="85" t="s">
        <v>12</v>
      </c>
      <c r="E36" s="6" t="str">
        <f>E9</f>
        <v>Суп шахтерский</v>
      </c>
      <c r="F36" s="110">
        <f>F9</f>
        <v>36.34761000000001</v>
      </c>
      <c r="G36" s="113">
        <f>G9</f>
        <v>42.134160000000001</v>
      </c>
      <c r="H36" s="85" t="s">
        <v>12</v>
      </c>
      <c r="I36" s="6" t="str">
        <f t="shared" ref="I36:I41" si="3">I9</f>
        <v>Суп шахтерский</v>
      </c>
      <c r="J36" s="110">
        <f>F36</f>
        <v>36.34761000000001</v>
      </c>
    </row>
    <row r="37" spans="1:10" ht="15" customHeight="1" x14ac:dyDescent="0.25">
      <c r="A37" s="85"/>
      <c r="B37" s="6" t="str">
        <f t="shared" si="2"/>
        <v>Капуста, тушеная с мясом</v>
      </c>
      <c r="C37" s="111"/>
      <c r="D37" s="85"/>
      <c r="E37" s="6" t="str">
        <f t="shared" ref="E37:E42" si="4">E10</f>
        <v>Капуста, тушеная с мясом</v>
      </c>
      <c r="F37" s="111"/>
      <c r="G37" s="114"/>
      <c r="H37" s="85"/>
      <c r="I37" s="6" t="str">
        <f t="shared" si="3"/>
        <v>Капуста, тушеная с мясом</v>
      </c>
      <c r="J37" s="111"/>
    </row>
    <row r="38" spans="1:10" ht="15" customHeight="1" x14ac:dyDescent="0.25">
      <c r="A38" s="85"/>
      <c r="B38" s="6" t="str">
        <f t="shared" si="2"/>
        <v>Хлеб пшеничный</v>
      </c>
      <c r="C38" s="111"/>
      <c r="D38" s="85"/>
      <c r="E38" s="6" t="str">
        <f t="shared" si="4"/>
        <v>Хлеб пшеничный</v>
      </c>
      <c r="F38" s="111"/>
      <c r="G38" s="114"/>
      <c r="H38" s="85"/>
      <c r="I38" s="6" t="str">
        <f t="shared" si="3"/>
        <v>Хлеб пшеничный</v>
      </c>
      <c r="J38" s="111"/>
    </row>
    <row r="39" spans="1:10" ht="15" customHeight="1" x14ac:dyDescent="0.25">
      <c r="A39" s="85"/>
      <c r="B39" s="6" t="str">
        <f t="shared" si="2"/>
        <v>Хлеб ржано-пшеничный</v>
      </c>
      <c r="C39" s="111"/>
      <c r="D39" s="85"/>
      <c r="E39" s="6" t="str">
        <f t="shared" si="4"/>
        <v>Хлеб ржано-пшеничный</v>
      </c>
      <c r="F39" s="111"/>
      <c r="G39" s="114"/>
      <c r="H39" s="85"/>
      <c r="I39" s="6" t="str">
        <f t="shared" si="3"/>
        <v>Хлеб ржано-пшеничный</v>
      </c>
      <c r="J39" s="111"/>
    </row>
    <row r="40" spans="1:10" ht="15" customHeight="1" x14ac:dyDescent="0.25">
      <c r="A40" s="85"/>
      <c r="B40" s="6" t="str">
        <f t="shared" si="2"/>
        <v>Компот из сухофруктов</v>
      </c>
      <c r="C40" s="111"/>
      <c r="D40" s="85"/>
      <c r="E40" s="6" t="str">
        <f t="shared" si="4"/>
        <v>Компот из сухофруктов</v>
      </c>
      <c r="F40" s="111"/>
      <c r="G40" s="114"/>
      <c r="H40" s="85"/>
      <c r="I40" s="6" t="str">
        <f t="shared" si="3"/>
        <v>Компот из сухофруктов</v>
      </c>
      <c r="J40" s="111"/>
    </row>
    <row r="41" spans="1:10" ht="15" customHeight="1" x14ac:dyDescent="0.25">
      <c r="A41" s="85"/>
      <c r="B41" s="6">
        <f t="shared" si="2"/>
        <v>0</v>
      </c>
      <c r="C41" s="111"/>
      <c r="D41" s="85"/>
      <c r="E41" s="6">
        <f t="shared" si="4"/>
        <v>0</v>
      </c>
      <c r="F41" s="111"/>
      <c r="G41" s="114"/>
      <c r="H41" s="85"/>
      <c r="I41" s="6">
        <f t="shared" si="3"/>
        <v>0</v>
      </c>
      <c r="J41" s="111"/>
    </row>
    <row r="42" spans="1:10" ht="15" customHeight="1" x14ac:dyDescent="0.25">
      <c r="A42" s="85"/>
      <c r="B42" s="12">
        <f t="shared" si="2"/>
        <v>0</v>
      </c>
      <c r="C42" s="111"/>
      <c r="D42" s="85"/>
      <c r="E42" s="12">
        <f t="shared" si="4"/>
        <v>0</v>
      </c>
      <c r="F42" s="111"/>
      <c r="G42" s="114"/>
      <c r="H42" s="85"/>
      <c r="I42" s="12">
        <f>E15</f>
        <v>0</v>
      </c>
      <c r="J42" s="111"/>
    </row>
    <row r="43" spans="1:10" ht="15" customHeight="1" x14ac:dyDescent="0.25">
      <c r="A43" s="85"/>
      <c r="B43" s="12"/>
      <c r="C43" s="112"/>
      <c r="D43" s="85"/>
      <c r="E43" s="12"/>
      <c r="F43" s="112"/>
      <c r="G43" s="115"/>
      <c r="H43" s="85"/>
      <c r="I43" s="12"/>
      <c r="J43" s="112"/>
    </row>
    <row r="44" spans="1:10" ht="15" customHeight="1" x14ac:dyDescent="0.25">
      <c r="A44" s="85" t="s">
        <v>18</v>
      </c>
      <c r="B44" s="6" t="str">
        <f>E17</f>
        <v>Компот из свеж. морож. ягод</v>
      </c>
      <c r="C44" s="104">
        <f>G17</f>
        <v>27.215727000000001</v>
      </c>
      <c r="D44" s="85" t="s">
        <v>18</v>
      </c>
      <c r="E44" s="6" t="str">
        <f>E17</f>
        <v>Компот из свеж. морож. ягод</v>
      </c>
      <c r="F44" s="104">
        <f>F17</f>
        <v>29.581831999999995</v>
      </c>
      <c r="G44" s="107">
        <f>G17</f>
        <v>27.215727000000001</v>
      </c>
      <c r="H44" s="85" t="s">
        <v>18</v>
      </c>
      <c r="I44" s="6" t="str">
        <f>I17</f>
        <v>Компот из свеж. морож. ягод</v>
      </c>
      <c r="J44" s="104">
        <f>F44</f>
        <v>29.581831999999995</v>
      </c>
    </row>
    <row r="45" spans="1:10" ht="15" customHeight="1" x14ac:dyDescent="0.25">
      <c r="A45" s="85"/>
      <c r="B45" s="6" t="str">
        <f>E18</f>
        <v>Пирог рыбный</v>
      </c>
      <c r="C45" s="105"/>
      <c r="D45" s="85"/>
      <c r="E45" s="6" t="str">
        <f>E18</f>
        <v>Пирог рыбный</v>
      </c>
      <c r="F45" s="105"/>
      <c r="G45" s="108"/>
      <c r="H45" s="85"/>
      <c r="I45" s="6" t="str">
        <f>I18</f>
        <v>Пирог рыбный</v>
      </c>
      <c r="J45" s="105"/>
    </row>
    <row r="46" spans="1:10" ht="15" customHeight="1" x14ac:dyDescent="0.25">
      <c r="A46" s="85"/>
      <c r="B46" s="6"/>
      <c r="C46" s="105"/>
      <c r="D46" s="85"/>
      <c r="E46" s="6"/>
      <c r="F46" s="105"/>
      <c r="G46" s="108"/>
      <c r="H46" s="85"/>
      <c r="I46" s="6"/>
      <c r="J46" s="105"/>
    </row>
    <row r="47" spans="1:10" ht="15" customHeight="1" x14ac:dyDescent="0.25">
      <c r="A47" s="85"/>
      <c r="B47" s="6"/>
      <c r="C47" s="105"/>
      <c r="D47" s="85"/>
      <c r="E47" s="6"/>
      <c r="F47" s="105"/>
      <c r="G47" s="108"/>
      <c r="H47" s="85"/>
      <c r="I47" s="6"/>
      <c r="J47" s="105"/>
    </row>
    <row r="48" spans="1:10" ht="15" customHeight="1" x14ac:dyDescent="0.25">
      <c r="A48" s="85"/>
      <c r="B48" s="6"/>
      <c r="C48" s="106"/>
      <c r="D48" s="85"/>
      <c r="E48" s="6"/>
      <c r="F48" s="106"/>
      <c r="G48" s="109"/>
      <c r="H48" s="85"/>
      <c r="I48" s="6"/>
      <c r="J48" s="106"/>
    </row>
    <row r="49" spans="1:10" ht="15" customHeight="1" x14ac:dyDescent="0.25">
      <c r="A49" s="85" t="s">
        <v>21</v>
      </c>
      <c r="B49" s="36" t="str">
        <f>E22</f>
        <v xml:space="preserve">Омлет </v>
      </c>
      <c r="C49" s="104">
        <f>G22</f>
        <v>15.15127</v>
      </c>
      <c r="D49" s="85" t="s">
        <v>21</v>
      </c>
      <c r="E49" s="36" t="str">
        <f>E22</f>
        <v xml:space="preserve">Омлет </v>
      </c>
      <c r="F49" s="104">
        <f>F22</f>
        <v>14.552210000000001</v>
      </c>
      <c r="G49" s="107">
        <f>G22</f>
        <v>15.15127</v>
      </c>
      <c r="H49" s="85" t="s">
        <v>21</v>
      </c>
      <c r="I49" s="36" t="str">
        <f>I22</f>
        <v xml:space="preserve">Омлет </v>
      </c>
      <c r="J49" s="104">
        <f>F49</f>
        <v>14.552210000000001</v>
      </c>
    </row>
    <row r="50" spans="1:10" ht="15" customHeight="1" x14ac:dyDescent="0.25">
      <c r="A50" s="85"/>
      <c r="B50" s="36" t="str">
        <f>E23</f>
        <v>Хлеб пшеничный</v>
      </c>
      <c r="C50" s="105"/>
      <c r="D50" s="85"/>
      <c r="E50" s="36" t="str">
        <f>E23</f>
        <v>Хлеб пшеничный</v>
      </c>
      <c r="F50" s="105"/>
      <c r="G50" s="108"/>
      <c r="H50" s="85"/>
      <c r="I50" s="36" t="str">
        <f>I23</f>
        <v>Хлеб пшеничный</v>
      </c>
      <c r="J50" s="105"/>
    </row>
    <row r="51" spans="1:10" ht="15" customHeight="1" x14ac:dyDescent="0.25">
      <c r="A51" s="85"/>
      <c r="B51" s="12" t="str">
        <f>E51</f>
        <v>Чай с сахаром</v>
      </c>
      <c r="C51" s="105"/>
      <c r="D51" s="85"/>
      <c r="E51" s="12" t="str">
        <f>E24</f>
        <v>Чай с сахаром</v>
      </c>
      <c r="F51" s="105"/>
      <c r="G51" s="108"/>
      <c r="H51" s="85"/>
      <c r="I51" s="12" t="str">
        <f>E24</f>
        <v>Чай с сахаром</v>
      </c>
      <c r="J51" s="105"/>
    </row>
    <row r="52" spans="1:10" ht="15" customHeight="1" x14ac:dyDescent="0.25">
      <c r="A52" s="85"/>
      <c r="B52" s="6"/>
      <c r="C52" s="106"/>
      <c r="D52" s="85"/>
      <c r="E52" s="6"/>
      <c r="F52" s="106"/>
      <c r="G52" s="109"/>
      <c r="H52" s="85"/>
      <c r="I52" s="6"/>
      <c r="J52" s="106"/>
    </row>
    <row r="53" spans="1:10" ht="15" customHeight="1" x14ac:dyDescent="0.3">
      <c r="A53" s="102" t="s">
        <v>40</v>
      </c>
      <c r="B53" s="103"/>
      <c r="C53" s="64">
        <f>C31+C36+C44+C49</f>
        <v>110.37562700000001</v>
      </c>
      <c r="D53" s="40"/>
      <c r="E53" s="65" t="s">
        <v>40</v>
      </c>
      <c r="F53" s="66">
        <f>F31+F36+F44+F49</f>
        <v>100.548282</v>
      </c>
      <c r="G53" s="66">
        <f>G31+G36+G44+G49</f>
        <v>110.37562700000001</v>
      </c>
      <c r="H53" s="102" t="s">
        <v>40</v>
      </c>
      <c r="I53" s="103"/>
      <c r="J53" s="60">
        <f>J31+J36+J44+J49</f>
        <v>100.548282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A26:B26"/>
    <mergeCell ref="D26:E26"/>
    <mergeCell ref="H26:I26"/>
    <mergeCell ref="A28:C28"/>
    <mergeCell ref="D28:G28"/>
    <mergeCell ref="H28:J28"/>
    <mergeCell ref="M28:O28"/>
    <mergeCell ref="A29:C29"/>
    <mergeCell ref="D29:G29"/>
    <mergeCell ref="H29:J29"/>
    <mergeCell ref="H31:H35"/>
    <mergeCell ref="J31:J35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6">
        <f>'07.01.2021 3-7 лет (день 9) '!K4</f>
        <v>44991</v>
      </c>
      <c r="B1" s="137"/>
      <c r="C1" s="137"/>
      <c r="D1" s="137"/>
      <c r="E1" s="137"/>
      <c r="F1" s="137"/>
      <c r="G1" s="137"/>
    </row>
    <row r="2" spans="1:7" ht="60" customHeight="1" x14ac:dyDescent="0.25">
      <c r="A2" s="138" t="s">
        <v>46</v>
      </c>
      <c r="B2" s="138" t="s">
        <v>47</v>
      </c>
      <c r="C2" s="138" t="s">
        <v>48</v>
      </c>
      <c r="D2" s="138" t="s">
        <v>49</v>
      </c>
      <c r="E2" s="138" t="s">
        <v>50</v>
      </c>
      <c r="F2" s="138" t="s">
        <v>51</v>
      </c>
      <c r="G2" s="140" t="s">
        <v>52</v>
      </c>
    </row>
    <row r="3" spans="1:7" x14ac:dyDescent="0.25">
      <c r="A3" s="139"/>
      <c r="B3" s="139"/>
      <c r="C3" s="139"/>
      <c r="D3" s="139"/>
      <c r="E3" s="139"/>
      <c r="F3" s="139"/>
      <c r="G3" s="141"/>
    </row>
    <row r="4" spans="1:7" ht="33" customHeight="1" x14ac:dyDescent="0.25">
      <c r="A4" s="139"/>
      <c r="B4" s="139"/>
      <c r="C4" s="139"/>
      <c r="D4" s="139"/>
      <c r="E4" s="139"/>
      <c r="F4" s="139"/>
      <c r="G4" s="141"/>
    </row>
    <row r="5" spans="1:7" ht="20.100000000000001" customHeight="1" x14ac:dyDescent="0.25">
      <c r="A5" s="135" t="s">
        <v>53</v>
      </c>
      <c r="B5" s="133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35"/>
      <c r="B6" s="133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35"/>
      <c r="B7" s="133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2" t="s">
        <v>56</v>
      </c>
      <c r="B8" s="133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2"/>
      <c r="B9" s="133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2"/>
      <c r="B10" s="133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2"/>
      <c r="B11" s="133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2"/>
      <c r="B12" s="133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2"/>
      <c r="B13" s="133"/>
      <c r="C13" s="40"/>
      <c r="D13" s="67"/>
      <c r="E13" s="67"/>
      <c r="F13" s="6"/>
      <c r="G13" s="6"/>
    </row>
    <row r="14" spans="1:7" ht="20.100000000000001" customHeight="1" x14ac:dyDescent="0.25">
      <c r="A14" s="132"/>
      <c r="B14" s="133"/>
      <c r="C14" s="40"/>
      <c r="D14" s="67"/>
      <c r="E14" s="67"/>
      <c r="F14" s="6"/>
      <c r="G14" s="6"/>
    </row>
    <row r="15" spans="1:7" ht="20.100000000000001" customHeight="1" x14ac:dyDescent="0.25">
      <c r="A15" s="132"/>
      <c r="B15" s="133"/>
      <c r="C15" s="12"/>
      <c r="D15" s="67"/>
      <c r="E15" s="67"/>
      <c r="F15" s="6"/>
      <c r="G15" s="6"/>
    </row>
    <row r="16" spans="1:7" ht="20.100000000000001" customHeight="1" x14ac:dyDescent="0.25">
      <c r="A16" s="132" t="s">
        <v>57</v>
      </c>
      <c r="B16" s="133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2"/>
      <c r="B17" s="134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2" t="s">
        <v>58</v>
      </c>
      <c r="B18" s="133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2"/>
      <c r="B19" s="134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2"/>
      <c r="B20" s="134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2"/>
      <c r="B21" s="134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G5" sqref="G5:H5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45020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5" sqref="G5:H5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96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45020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2023-04-03T06:24:08Z</dcterms:modified>
</cp:coreProperties>
</file>