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3" i="9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46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59" i="5"/>
  <c r="BO60" i="5" s="1"/>
  <c r="BO109" i="5"/>
  <c r="BO110" i="5" s="1"/>
  <c r="BO114" i="5" s="1"/>
  <c r="BO47" i="5"/>
  <c r="BO99" i="5"/>
  <c r="BO98" i="5"/>
  <c r="BO83" i="5"/>
  <c r="BO82" i="5"/>
  <c r="BO65" i="5"/>
  <c r="BO64" i="5"/>
  <c r="BO115" i="5"/>
  <c r="BO30" i="4"/>
  <c r="BO31" i="4" s="1"/>
  <c r="BO47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R30" i="4"/>
  <c r="R31" i="4" s="1"/>
  <c r="S30" i="4"/>
  <c r="S31" i="4" s="1"/>
  <c r="T30" i="4"/>
  <c r="T31" i="4" s="1"/>
  <c r="U30" i="4"/>
  <c r="V30" i="4"/>
  <c r="V31" i="4" s="1"/>
  <c r="W30" i="4"/>
  <c r="W31" i="4" s="1"/>
  <c r="X30" i="4"/>
  <c r="X31" i="4" s="1"/>
  <c r="Q31" i="4"/>
  <c r="U31" i="4"/>
  <c r="N30" i="5"/>
  <c r="N31" i="5" s="1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W31" i="5" s="1"/>
  <c r="X30" i="5"/>
  <c r="X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BO59" i="4" l="1"/>
  <c r="BO60" i="4" s="1"/>
  <c r="BO109" i="4"/>
  <c r="BO110" i="4" s="1"/>
  <c r="BO114" i="4" s="1"/>
  <c r="BO93" i="4"/>
  <c r="BO94" i="4" s="1"/>
  <c r="BO98" i="4" s="1"/>
  <c r="BO32" i="5"/>
  <c r="BO77" i="4"/>
  <c r="BO78" i="4" s="1"/>
  <c r="BO83" i="4" s="1"/>
  <c r="BO64" i="4"/>
  <c r="BO65" i="4"/>
  <c r="BO115" i="4"/>
  <c r="BO46" i="4"/>
  <c r="BO99" i="4" l="1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4" i="6"/>
  <c r="B31" i="6" s="1"/>
  <c r="E3" i="6"/>
  <c r="B30" i="6" s="1"/>
  <c r="B41" i="6"/>
  <c r="E33" i="6"/>
  <c r="B33" i="6"/>
  <c r="B24" i="6"/>
  <c r="I6" i="6"/>
  <c r="I33" i="6" s="1"/>
  <c r="B6" i="6"/>
  <c r="I4" i="6" l="1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M31" i="4" s="1"/>
  <c r="M47" i="4" s="1"/>
  <c r="Y30" i="5"/>
  <c r="Y31" i="5" s="1"/>
  <c r="Y47" i="5" s="1"/>
  <c r="Z30" i="5"/>
  <c r="Z31" i="5" s="1"/>
  <c r="AA30" i="5"/>
  <c r="AA31" i="5" s="1"/>
  <c r="AA47" i="5" s="1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M31" i="5" s="1"/>
  <c r="BM47" i="5" s="1"/>
  <c r="BL30" i="5"/>
  <c r="BL31" i="5" s="1"/>
  <c r="BK30" i="5"/>
  <c r="BK31" i="5" s="1"/>
  <c r="BK47" i="5" s="1"/>
  <c r="BJ30" i="5"/>
  <c r="BJ31" i="5" s="1"/>
  <c r="BI30" i="5"/>
  <c r="BI31" i="5" s="1"/>
  <c r="BI47" i="5" s="1"/>
  <c r="BH30" i="5"/>
  <c r="BH31" i="5" s="1"/>
  <c r="BG30" i="5"/>
  <c r="BG31" i="5" s="1"/>
  <c r="BG47" i="5" s="1"/>
  <c r="BF30" i="5"/>
  <c r="BF31" i="5" s="1"/>
  <c r="BE30" i="5"/>
  <c r="BE31" i="5" s="1"/>
  <c r="BE47" i="5" s="1"/>
  <c r="BD30" i="5"/>
  <c r="BD31" i="5" s="1"/>
  <c r="BC30" i="5"/>
  <c r="BC31" i="5" s="1"/>
  <c r="BC47" i="5" s="1"/>
  <c r="BB30" i="5"/>
  <c r="BB31" i="5" s="1"/>
  <c r="BA30" i="5"/>
  <c r="BA31" i="5" s="1"/>
  <c r="BA47" i="5" s="1"/>
  <c r="AZ30" i="5"/>
  <c r="AZ31" i="5" s="1"/>
  <c r="AY30" i="5"/>
  <c r="AY31" i="5" s="1"/>
  <c r="AY47" i="5" s="1"/>
  <c r="AX30" i="5"/>
  <c r="AX31" i="5" s="1"/>
  <c r="AW30" i="5"/>
  <c r="AW31" i="5" s="1"/>
  <c r="AW47" i="5" s="1"/>
  <c r="AV30" i="5"/>
  <c r="AV31" i="5" s="1"/>
  <c r="AU30" i="5"/>
  <c r="AU31" i="5" s="1"/>
  <c r="AU47" i="5" s="1"/>
  <c r="AT30" i="5"/>
  <c r="AT31" i="5" s="1"/>
  <c r="AS30" i="5"/>
  <c r="AS31" i="5" s="1"/>
  <c r="AS47" i="5" s="1"/>
  <c r="AR30" i="5"/>
  <c r="AR31" i="5" s="1"/>
  <c r="AQ30" i="5"/>
  <c r="AQ31" i="5" s="1"/>
  <c r="AQ47" i="5" s="1"/>
  <c r="AP30" i="5"/>
  <c r="AP31" i="5" s="1"/>
  <c r="AO30" i="5"/>
  <c r="AO31" i="5" s="1"/>
  <c r="AO47" i="5" s="1"/>
  <c r="AN30" i="5"/>
  <c r="AN31" i="5" s="1"/>
  <c r="AM30" i="5"/>
  <c r="AM31" i="5" s="1"/>
  <c r="AM47" i="5" s="1"/>
  <c r="AL30" i="5"/>
  <c r="AL31" i="5" s="1"/>
  <c r="AK30" i="5"/>
  <c r="AK31" i="5" s="1"/>
  <c r="AK47" i="5" s="1"/>
  <c r="AJ30" i="5"/>
  <c r="AJ31" i="5" s="1"/>
  <c r="AI30" i="5"/>
  <c r="AI31" i="5" s="1"/>
  <c r="AI47" i="5" s="1"/>
  <c r="AH30" i="5"/>
  <c r="AH31" i="5" s="1"/>
  <c r="AG30" i="5"/>
  <c r="AG31" i="5" s="1"/>
  <c r="AG47" i="5" s="1"/>
  <c r="AF30" i="5"/>
  <c r="AF31" i="5" s="1"/>
  <c r="AE30" i="5"/>
  <c r="AE31" i="5" s="1"/>
  <c r="AE47" i="5" s="1"/>
  <c r="AD30" i="5"/>
  <c r="AD31" i="5" s="1"/>
  <c r="AC30" i="5"/>
  <c r="AC31" i="5" s="1"/>
  <c r="AC47" i="5" s="1"/>
  <c r="AB30" i="5"/>
  <c r="AB31" i="5" s="1"/>
  <c r="L30" i="5"/>
  <c r="L31" i="5" s="1"/>
  <c r="K30" i="5"/>
  <c r="K31" i="5" s="1"/>
  <c r="K47" i="5" s="1"/>
  <c r="J30" i="5"/>
  <c r="J31" i="5" s="1"/>
  <c r="I30" i="5"/>
  <c r="I31" i="5" s="1"/>
  <c r="I47" i="5" s="1"/>
  <c r="H30" i="5"/>
  <c r="H31" i="5" s="1"/>
  <c r="G30" i="5"/>
  <c r="G31" i="5" s="1"/>
  <c r="G47" i="5" s="1"/>
  <c r="F30" i="5"/>
  <c r="F31" i="5" s="1"/>
  <c r="E30" i="5"/>
  <c r="E31" i="5" s="1"/>
  <c r="E47" i="5" s="1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L31" i="4" s="1"/>
  <c r="BL32" i="5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D32" i="5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V32" i="5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N32" i="5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F32" i="5" s="1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K31" i="4" s="1"/>
  <c r="K47" i="4" s="1"/>
  <c r="J30" i="4"/>
  <c r="J31" i="4" s="1"/>
  <c r="I30" i="4"/>
  <c r="I31" i="4" s="1"/>
  <c r="I47" i="4" s="1"/>
  <c r="H30" i="4"/>
  <c r="H31" i="4" s="1"/>
  <c r="G30" i="4"/>
  <c r="G31" i="4" s="1"/>
  <c r="G47" i="4" s="1"/>
  <c r="F30" i="4"/>
  <c r="F31" i="4" s="1"/>
  <c r="E30" i="4"/>
  <c r="E31" i="4" s="1"/>
  <c r="E47" i="4" s="1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Y109" i="4" l="1"/>
  <c r="Y110" i="4" s="1"/>
  <c r="BE109" i="4"/>
  <c r="BE110" i="4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Q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P109" i="4"/>
  <c r="AP110" i="4" s="1"/>
  <c r="AX109" i="4"/>
  <c r="AX110" i="4" s="1"/>
  <c r="BF109" i="4"/>
  <c r="BF110" i="4" s="1"/>
  <c r="BN109" i="4"/>
  <c r="BN110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BG32" i="5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BA32" i="5"/>
  <c r="AK32" i="5"/>
  <c r="M59" i="4"/>
  <c r="M60" i="4" s="1"/>
  <c r="J59" i="5"/>
  <c r="J60" i="5" s="1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AM98" i="5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AT99" i="5"/>
  <c r="H114" i="5"/>
  <c r="AP115" i="5"/>
  <c r="E115" i="5"/>
  <c r="E114" i="5"/>
  <c r="I115" i="5"/>
  <c r="I114" i="5"/>
  <c r="U115" i="5"/>
  <c r="Y115" i="5"/>
  <c r="AC114" i="5"/>
  <c r="AK114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AQ65" i="4"/>
  <c r="AQ64" i="4"/>
  <c r="AU65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AB83" i="4"/>
  <c r="S98" i="4"/>
  <c r="AE98" i="4"/>
  <c r="AI98" i="4"/>
  <c r="AQ99" i="4"/>
  <c r="AY99" i="4"/>
  <c r="AY98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G114" i="4"/>
  <c r="K115" i="4"/>
  <c r="K114" i="4"/>
  <c r="S114" i="4"/>
  <c r="W114" i="4"/>
  <c r="AQ114" i="4"/>
  <c r="AY115" i="4"/>
  <c r="BG115" i="4"/>
  <c r="J115" i="4"/>
  <c r="AH114" i="4"/>
  <c r="AP115" i="4"/>
  <c r="BN114" i="4"/>
  <c r="BN115" i="4"/>
  <c r="J83" i="4"/>
  <c r="N83" i="4"/>
  <c r="V83" i="4"/>
  <c r="J82" i="4"/>
  <c r="N82" i="4"/>
  <c r="R82" i="4"/>
  <c r="V82" i="4"/>
  <c r="V99" i="4"/>
  <c r="T114" i="4"/>
  <c r="AB114" i="4"/>
  <c r="AJ114" i="4"/>
  <c r="AN114" i="4"/>
  <c r="AR114" i="4"/>
  <c r="AZ114" i="4"/>
  <c r="BD114" i="4"/>
  <c r="BH114" i="4"/>
  <c r="BL114" i="4"/>
  <c r="AB115" i="4"/>
  <c r="AR115" i="4"/>
  <c r="AZ115" i="4"/>
  <c r="BH115" i="4"/>
  <c r="F114" i="4"/>
  <c r="N114" i="4"/>
  <c r="V115" i="4"/>
  <c r="AL114" i="4"/>
  <c r="AT115" i="4"/>
  <c r="BN62" i="4"/>
  <c r="BN63" i="4" s="1"/>
  <c r="BN80" i="4"/>
  <c r="BN81" i="4" s="1"/>
  <c r="Z99" i="4"/>
  <c r="AD99" i="4"/>
  <c r="AH99" i="4"/>
  <c r="AX99" i="4"/>
  <c r="BF99" i="4"/>
  <c r="BJ99" i="4"/>
  <c r="BN96" i="4"/>
  <c r="I114" i="4"/>
  <c r="P115" i="4"/>
  <c r="AV115" i="4"/>
  <c r="BD115" i="4"/>
  <c r="BL115" i="4"/>
  <c r="U82" i="4" l="1"/>
  <c r="AW99" i="4"/>
  <c r="AZ83" i="4"/>
  <c r="I82" i="4"/>
  <c r="BG98" i="4"/>
  <c r="AN82" i="4"/>
  <c r="BJ99" i="5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P46" i="5"/>
  <c r="BQ46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114" i="4" l="1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<sst xmlns="http://schemas.openxmlformats.org/spreadsheetml/2006/main" count="396" uniqueCount="108">
  <si>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</si>
  <si>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</si>
  <si>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</si>
  <si>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</si>
  <si>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</si>
  <si>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</si>
  <si>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</si>
  <si>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</si>
  <si>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</si>
  <si>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</si>
  <si>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</si>
  <si>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</si>
  <si>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</si>
  <si>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</si>
  <si>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</si>
  <si>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</si>
  <si>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</si>
  <si>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</si>
  <si>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</si>
  <si>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</si>
  <si>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</si>
  <si>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</si>
  <si>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</si>
  <si>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</si>
  <si>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</si>
  <si>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</si>
  <si>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</si>
  <si>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</si>
  <si>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</si>
  <si>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</si>
  <si>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</si>
  <si>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</si>
  <si>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</si>
  <si>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</si>
  <si>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</si>
  <si>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</si>
  <si>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</si>
  <si>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</si>
  <si>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</si>
  <si>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</si>
  <si>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</si>
  <si>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</si>
  <si>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</si>
  <si>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</si>
  <si>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</si>
  <si>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</si>
  <si>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</si>
  <si>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</si>
  <si>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</si>
  <si>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</si>
  <si>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</si>
  <si>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</si>
  <si>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</si>
  <si>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</si>
  <si>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</si>
  <si>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</si>
  <si>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</si>
  <si>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</si>
  <si>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</si>
  <si>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</si>
  <si>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</si>
  <si>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</si>
  <si>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</si>
  <si>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</si>
  <si>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</si>
  <si>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</si>
  <si>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</si>
  <si>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</si>
  <si>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</si>
  <si>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</si>
  <si>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</si>
  <si>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</si>
  <si>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</si>
  <si>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</si>
  <si>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</si>
  <si>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</si>
  <si>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</si>
  <si>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</si>
  <si>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</si>
  <si>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</si>
  <si>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</si>
  <si>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</si>
  <si>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</si>
  <si>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</si>
  <si>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</si>
  <si>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</si>
  <si>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</si>
  <si>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</si>
  <si>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</si>
  <si>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</si>
  <si>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</si>
  <si>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</si>
  <si>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</si>
  <si>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</si>
  <si>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</si>
  <si>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</si>
  <si>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</si>
  <si>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</si>
  <si>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</si>
  <si>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</si>
  <si>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</si>
  <si>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</si>
  <si>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</si>
  <si>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</si>
  <si>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>Ю.А. Матросова</t>
  </si>
  <si>
    <t xml:space="preserve">    ______________________Ю.А. Матросова </t>
  </si>
  <si>
    <t xml:space="preserve">     ___________________Ю.А. Матросова</t>
  </si>
  <si>
    <t>Омлет натуральный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</si>
</sst>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B1" zoomScale="75" zoomScaleNormal="75" workbookViewId="0">
      <selection activeCell="D7" sqref="D7:BO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104</v>
      </c>
      <c r="G2" t="s">
        <v>1</v>
      </c>
    </row>
    <row r="4" spans="1:69" x14ac:dyDescent="0.25">
      <c r="C4" t="s">
        <v>2</v>
      </c>
      <c r="E4" s="1">
        <v>1</v>
      </c>
      <c r="F4" t="s">
        <v>40</v>
      </c>
      <c r="K4" s="48">
        <f>' 3-7 лет (день 5)'!K4</f>
        <v>44967</v>
      </c>
    </row>
    <row r="5" spans="1:69" ht="15" customHeight="1" x14ac:dyDescent="0.25">
      <c r="A5" s="92"/>
      <c r="B5" s="3" t="s">
        <v>3</v>
      </c>
      <c r="C5" s="90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90" t="s">
        <v>100</v>
      </c>
      <c r="BP5" s="83" t="s">
        <v>5</v>
      </c>
      <c r="BQ5" s="83" t="s">
        <v>6</v>
      </c>
    </row>
    <row r="6" spans="1:69" ht="45.75" customHeight="1" x14ac:dyDescent="0.25">
      <c r="A6" s="93"/>
      <c r="B6" s="4" t="s">
        <v>7</v>
      </c>
      <c r="C6" s="91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1"/>
      <c r="BP6" s="83"/>
      <c r="BQ6" s="83"/>
    </row>
    <row r="7" spans="1:69" x14ac:dyDescent="0.25">
      <c r="A7" s="84" t="s">
        <v>8</v>
      </c>
      <c r="B7" s="5" t="str">
        <f>' 3-7 лет (день 5)'!B7</f>
        <v>Омлет натуральный с маслом</v>
      </c>
      <c r="C7" s="85">
        <f>$E$4</f>
        <v>1</v>
      </c>
      <c r="D7" s="5"/>
      <c r="E7" s="5"/>
      <c r="F7" s="5"/>
      <c r="G7" s="5"/>
      <c r="H7" s="5"/>
      <c r="I7" s="5"/>
      <c r="J7" s="5">
        <v>2.5000000000000001E-2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13"/>
      <c r="W7" s="13"/>
      <c r="X7" s="13">
        <v>1</v>
      </c>
      <c r="Y7" s="13"/>
      <c r="Z7" s="13"/>
      <c r="AA7" s="13"/>
      <c r="AB7" s="13"/>
      <c r="AC7" s="13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  <c r="AS7" s="6"/>
      <c r="AT7" s="6"/>
      <c r="AU7" s="6"/>
      <c r="AV7" s="6"/>
      <c r="AW7" s="6"/>
      <c r="AX7" s="6"/>
      <c r="AY7" s="6"/>
      <c r="AZ7" s="6"/>
      <c r="BA7" s="5"/>
      <c r="BB7" s="6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>
        <v>1E-3</v>
      </c>
      <c r="BO7" s="5"/>
    </row>
    <row r="8" spans="1:69" x14ac:dyDescent="0.25">
      <c r="A8" s="84"/>
      <c r="B8" s="5" t="str">
        <f>' 3-7 лет (день 5)'!B8</f>
        <v>Бутерброд с маслом</v>
      </c>
      <c r="C8" s="86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tr">
        <f>' 3-7 лет (день 5)'!B9</f>
        <v>Какао с молоком</v>
      </c>
      <c r="C9" s="86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tr">
        <f>' 3-7 лет (день 5)'!B12</f>
        <v>Суп картофельный с гренками</v>
      </c>
      <c r="C12" s="85">
        <f>$E$4</f>
        <v>1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4"/>
      <c r="B13" s="5" t="str">
        <f>' 3-7 лет (день 5)'!B13</f>
        <v>Рыба, тушенная в сметанном соусе</v>
      </c>
      <c r="C13" s="86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4"/>
      <c r="B14" s="5" t="str">
        <f>' 3-7 лет (день 5)'!B14</f>
        <v>Рис отварной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4"/>
      <c r="B15" s="5" t="str">
        <f>' 3-7 лет (день 5)'!B15</f>
        <v>Хлеб пшеничный</v>
      </c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tr">
        <f>' 3-7 лет (день 5)'!B16</f>
        <v>Хлеб ржано-пшеничный</v>
      </c>
      <c r="C16" s="86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4"/>
      <c r="B17" s="5" t="str">
        <f>' 3-7 лет (день 5)'!B17</f>
        <v>Компот из чернослива</v>
      </c>
      <c r="C17" s="86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4" t="s">
        <v>18</v>
      </c>
      <c r="B20" s="5" t="str">
        <f>' 3-7 лет (день 5)'!B20</f>
        <v>Чай с лимоном</v>
      </c>
      <c r="C20" s="85">
        <f>$E$4</f>
        <v>1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4"/>
      <c r="B21" s="5" t="str">
        <f>' 3-7 лет (день 5)'!B21</f>
        <v>Крендель сахарный</v>
      </c>
      <c r="C21" s="86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4" t="s">
        <v>21</v>
      </c>
      <c r="B25" s="14" t="str">
        <f>' 3-7 лет (день 5)'!B25</f>
        <v>Рагу из овощей</v>
      </c>
      <c r="C25" s="85">
        <f>$E$4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4"/>
      <c r="B26" s="14" t="str">
        <f>' 3-7 лет (день 5)'!B26</f>
        <v>Хлеб пшеничный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4"/>
      <c r="B27" s="14" t="str">
        <f>' 3-7 лет (день 5)'!B27</f>
        <v>Чай с сахаром</v>
      </c>
      <c r="C27" s="86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3.7000000000000005E-2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0.11700000000000001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1.0909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4.5000000000000005E-3</v>
      </c>
      <c r="BO30" s="18">
        <f t="shared" ref="BO30" si="3">SUM(BO7:BO29)</f>
        <v>3.5000000000000003E-2</v>
      </c>
    </row>
    <row r="31" spans="1:67" ht="17.25" x14ac:dyDescent="0.3">
      <c r="B31" s="16" t="s">
        <v>25</v>
      </c>
      <c r="C31" s="17"/>
      <c r="D31" s="19">
        <f t="shared" ref="D31:L31" si="4">PRODUCT(D30,$E$4)</f>
        <v>0.06</v>
      </c>
      <c r="E31" s="19">
        <f t="shared" si="4"/>
        <v>0.04</v>
      </c>
      <c r="F31" s="19">
        <f t="shared" si="4"/>
        <v>3.7000000000000005E-2</v>
      </c>
      <c r="G31" s="19">
        <f t="shared" si="4"/>
        <v>5.9999999999999995E-4</v>
      </c>
      <c r="H31" s="19">
        <f t="shared" si="4"/>
        <v>1E-3</v>
      </c>
      <c r="I31" s="19">
        <f t="shared" si="4"/>
        <v>0</v>
      </c>
      <c r="J31" s="19">
        <f t="shared" si="4"/>
        <v>0.11700000000000001</v>
      </c>
      <c r="K31" s="19">
        <f t="shared" si="4"/>
        <v>1.0999999999999999E-2</v>
      </c>
      <c r="L31" s="19">
        <f t="shared" si="4"/>
        <v>6.0000000000000001E-3</v>
      </c>
      <c r="M31" s="19">
        <f t="shared" ref="M31" si="5">PRODUCT(M30,$E$4)</f>
        <v>0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1.0909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0.01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5.0000000000000001E-3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3.4530000000000005E-2</v>
      </c>
      <c r="AK31" s="19">
        <f t="shared" si="7"/>
        <v>2.9999999999999997E-4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0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0.03</v>
      </c>
      <c r="BA31" s="19">
        <f t="shared" si="7"/>
        <v>2.5000000000000001E-2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3.5000000000000003E-2</v>
      </c>
      <c r="BF31" s="19">
        <f t="shared" si="7"/>
        <v>0</v>
      </c>
      <c r="BG31" s="19">
        <f t="shared" si="7"/>
        <v>0.2</v>
      </c>
      <c r="BH31" s="19">
        <f t="shared" si="7"/>
        <v>7.0000000000000007E-2</v>
      </c>
      <c r="BI31" s="19">
        <f t="shared" si="7"/>
        <v>0.01</v>
      </c>
      <c r="BJ31" s="19">
        <f t="shared" si="7"/>
        <v>0.03</v>
      </c>
      <c r="BK31" s="19">
        <f t="shared" si="7"/>
        <v>0</v>
      </c>
      <c r="BL31" s="19">
        <f t="shared" si="7"/>
        <v>0</v>
      </c>
      <c r="BM31" s="19">
        <f t="shared" si="7"/>
        <v>1.2E-2</v>
      </c>
      <c r="BN31" s="19">
        <f t="shared" si="7"/>
        <v>4.5000000000000005E-3</v>
      </c>
      <c r="BO31" s="19">
        <f t="shared" ref="BO31" si="8">PRODUCT(BO30,$E$4)</f>
        <v>3.5000000000000003E-2</v>
      </c>
    </row>
    <row r="33" spans="1:69" x14ac:dyDescent="0.25">
      <c r="F33" t="s">
        <v>101</v>
      </c>
    </row>
    <row r="35" spans="1:69" x14ac:dyDescent="0.25">
      <c r="F35" t="s">
        <v>102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7.0000000000000007E-2</v>
      </c>
      <c r="F45" s="18">
        <f t="shared" si="9"/>
        <v>8.6300000000000002E-2</v>
      </c>
      <c r="G45" s="18">
        <f t="shared" si="9"/>
        <v>0.5</v>
      </c>
      <c r="H45" s="18">
        <f t="shared" si="9"/>
        <v>0.92589999999999995</v>
      </c>
      <c r="I45" s="18">
        <f t="shared" si="9"/>
        <v>0.51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0.504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0.36839999999999995</v>
      </c>
      <c r="Q45" s="18">
        <f t="shared" si="9"/>
        <v>0.38</v>
      </c>
      <c r="R45" s="18">
        <f t="shared" si="9"/>
        <v>0</v>
      </c>
      <c r="S45" s="18">
        <f t="shared" si="9"/>
        <v>0.13</v>
      </c>
      <c r="T45" s="18">
        <f t="shared" si="9"/>
        <v>0</v>
      </c>
      <c r="U45" s="18">
        <f t="shared" si="9"/>
        <v>0.628</v>
      </c>
      <c r="V45" s="18">
        <f t="shared" si="9"/>
        <v>0.32948</v>
      </c>
      <c r="W45" s="18">
        <f>W44/1000</f>
        <v>0.219</v>
      </c>
      <c r="X45" s="18">
        <f t="shared" si="9"/>
        <v>7.9000000000000008E-3</v>
      </c>
      <c r="Y45" s="18">
        <f t="shared" si="9"/>
        <v>0</v>
      </c>
      <c r="Z45" s="18">
        <f t="shared" si="9"/>
        <v>0.247</v>
      </c>
      <c r="AA45" s="18">
        <f t="shared" si="9"/>
        <v>0.36</v>
      </c>
      <c r="AB45" s="18">
        <f t="shared" si="9"/>
        <v>0.21299999999999999</v>
      </c>
      <c r="AC45" s="18">
        <f t="shared" si="9"/>
        <v>0.31444</v>
      </c>
      <c r="AD45" s="18">
        <f t="shared" si="9"/>
        <v>0.13800000000000001</v>
      </c>
      <c r="AE45" s="18">
        <f t="shared" si="9"/>
        <v>0.38800000000000001</v>
      </c>
      <c r="AF45" s="18">
        <f t="shared" si="9"/>
        <v>0.189</v>
      </c>
      <c r="AG45" s="18">
        <f t="shared" si="9"/>
        <v>0.21818000000000001</v>
      </c>
      <c r="AH45" s="18">
        <f t="shared" si="9"/>
        <v>5.96E-2</v>
      </c>
      <c r="AI45" s="18">
        <f t="shared" si="9"/>
        <v>6.5750000000000003E-2</v>
      </c>
      <c r="AJ45" s="18">
        <f t="shared" si="9"/>
        <v>3.6999999999999998E-2</v>
      </c>
      <c r="AK45" s="18">
        <f t="shared" si="9"/>
        <v>0.19</v>
      </c>
      <c r="AL45" s="18">
        <f t="shared" si="9"/>
        <v>0.185</v>
      </c>
      <c r="AM45" s="18">
        <f t="shared" si="9"/>
        <v>0</v>
      </c>
      <c r="AN45" s="18">
        <f t="shared" si="9"/>
        <v>0.24</v>
      </c>
      <c r="AO45" s="18">
        <f t="shared" si="9"/>
        <v>0</v>
      </c>
      <c r="AP45" s="18">
        <f t="shared" si="9"/>
        <v>0.21378999999999998</v>
      </c>
      <c r="AQ45" s="18">
        <f t="shared" si="9"/>
        <v>0.06</v>
      </c>
      <c r="AR45" s="18">
        <f t="shared" si="9"/>
        <v>6.5329999999999999E-2</v>
      </c>
      <c r="AS45" s="18">
        <f t="shared" si="9"/>
        <v>8.4000000000000005E-2</v>
      </c>
      <c r="AT45" s="18">
        <f t="shared" si="9"/>
        <v>4.1430000000000002E-2</v>
      </c>
      <c r="AU45" s="18">
        <f t="shared" si="9"/>
        <v>5.4280000000000002E-2</v>
      </c>
      <c r="AV45" s="18">
        <f t="shared" si="9"/>
        <v>4.8750000000000002E-2</v>
      </c>
      <c r="AW45" s="18">
        <f t="shared" si="9"/>
        <v>0.11428000000000001</v>
      </c>
      <c r="AX45" s="18">
        <f t="shared" si="9"/>
        <v>6.2659999999999993E-2</v>
      </c>
      <c r="AY45" s="18">
        <f t="shared" si="9"/>
        <v>5.6659999999999995E-2</v>
      </c>
      <c r="AZ45" s="18">
        <f t="shared" si="9"/>
        <v>0.128</v>
      </c>
      <c r="BA45" s="18">
        <f t="shared" si="9"/>
        <v>0.22700000000000001</v>
      </c>
      <c r="BB45" s="18">
        <f t="shared" si="9"/>
        <v>0.35699999999999998</v>
      </c>
      <c r="BC45" s="18">
        <f t="shared" si="9"/>
        <v>0.49110999999999999</v>
      </c>
      <c r="BD45" s="18">
        <f t="shared" si="9"/>
        <v>0.20499999999999999</v>
      </c>
      <c r="BE45" s="18">
        <f t="shared" si="9"/>
        <v>0.33</v>
      </c>
      <c r="BF45" s="18">
        <f t="shared" si="9"/>
        <v>0</v>
      </c>
      <c r="BG45" s="18">
        <f t="shared" si="9"/>
        <v>2.3E-2</v>
      </c>
      <c r="BH45" s="18">
        <f t="shared" si="9"/>
        <v>2.1000000000000001E-2</v>
      </c>
      <c r="BI45" s="18">
        <f t="shared" si="9"/>
        <v>0.03</v>
      </c>
      <c r="BJ45" s="18">
        <f t="shared" si="9"/>
        <v>2.1000000000000001E-2</v>
      </c>
      <c r="BK45" s="18">
        <f t="shared" si="9"/>
        <v>3.5000000000000003E-2</v>
      </c>
      <c r="BL45" s="18">
        <f t="shared" si="9"/>
        <v>0.27500000000000002</v>
      </c>
      <c r="BM45" s="18">
        <f t="shared" si="9"/>
        <v>0.15444999999999998</v>
      </c>
      <c r="BN45" s="18">
        <f t="shared" si="9"/>
        <v>1.489E-2</v>
      </c>
      <c r="BO45" s="18">
        <f t="shared" ref="BO45" si="10">BO44/1000</f>
        <v>0.01</v>
      </c>
    </row>
    <row r="46" spans="1:69" ht="17.25" x14ac:dyDescent="0.3">
      <c r="A46" s="26"/>
      <c r="B46" s="27" t="s">
        <v>30</v>
      </c>
      <c r="C46" s="88"/>
      <c r="D46" s="28">
        <f t="shared" ref="D46:BN46" si="11">D31*D44</f>
        <v>4.0362</v>
      </c>
      <c r="E46" s="28">
        <f t="shared" si="11"/>
        <v>2.8000000000000003</v>
      </c>
      <c r="F46" s="28">
        <f t="shared" si="11"/>
        <v>3.1931000000000003</v>
      </c>
      <c r="G46" s="28">
        <f t="shared" si="11"/>
        <v>0.3</v>
      </c>
      <c r="H46" s="28">
        <f t="shared" si="11"/>
        <v>0.92589999999999995</v>
      </c>
      <c r="I46" s="28">
        <f t="shared" si="11"/>
        <v>0</v>
      </c>
      <c r="J46" s="28">
        <f t="shared" si="11"/>
        <v>8.3514599999999994</v>
      </c>
      <c r="K46" s="28">
        <f t="shared" si="11"/>
        <v>7.2868399999999998</v>
      </c>
      <c r="L46" s="28">
        <f t="shared" si="11"/>
        <v>1.2049800000000002</v>
      </c>
      <c r="M46" s="28">
        <f t="shared" si="11"/>
        <v>0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8.6181099999999997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2.13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0.94500000000000006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1.2776100000000001</v>
      </c>
      <c r="AK46" s="28">
        <f t="shared" si="11"/>
        <v>5.6999999999999995E-2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0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3.84</v>
      </c>
      <c r="BA46" s="28">
        <f t="shared" si="11"/>
        <v>5.6750000000000007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11.55</v>
      </c>
      <c r="BF46" s="28">
        <f t="shared" si="11"/>
        <v>0</v>
      </c>
      <c r="BG46" s="28">
        <f t="shared" si="11"/>
        <v>4.6000000000000005</v>
      </c>
      <c r="BH46" s="28">
        <f t="shared" si="11"/>
        <v>1.4700000000000002</v>
      </c>
      <c r="BI46" s="28">
        <f t="shared" si="11"/>
        <v>0.3</v>
      </c>
      <c r="BJ46" s="28">
        <f t="shared" si="11"/>
        <v>0.63</v>
      </c>
      <c r="BK46" s="28">
        <f t="shared" si="11"/>
        <v>0</v>
      </c>
      <c r="BL46" s="28">
        <f t="shared" si="11"/>
        <v>0</v>
      </c>
      <c r="BM46" s="28">
        <f t="shared" si="11"/>
        <v>1.8533999999999999</v>
      </c>
      <c r="BN46" s="28">
        <f t="shared" si="11"/>
        <v>6.7005000000000009E-2</v>
      </c>
      <c r="BO46" s="28">
        <f t="shared" ref="BO46" si="12">BO31*BO44</f>
        <v>0.35000000000000003</v>
      </c>
      <c r="BP46" s="29">
        <f>SUM(D46:BN46)</f>
        <v>71.111604999999969</v>
      </c>
      <c r="BQ46" s="30">
        <f>BP46/$C$7</f>
        <v>71.111604999999969</v>
      </c>
    </row>
    <row r="47" spans="1:69" ht="17.25" x14ac:dyDescent="0.3">
      <c r="A47" s="26"/>
      <c r="B47" s="27" t="s">
        <v>31</v>
      </c>
      <c r="C47" s="88"/>
      <c r="D47" s="28">
        <f t="shared" ref="D47:BN47" si="13">D31*D44</f>
        <v>4.0362</v>
      </c>
      <c r="E47" s="28">
        <f t="shared" si="13"/>
        <v>2.8000000000000003</v>
      </c>
      <c r="F47" s="28">
        <f t="shared" si="13"/>
        <v>3.1931000000000003</v>
      </c>
      <c r="G47" s="28">
        <f t="shared" si="13"/>
        <v>0.3</v>
      </c>
      <c r="H47" s="28">
        <f t="shared" si="13"/>
        <v>0.92589999999999995</v>
      </c>
      <c r="I47" s="28">
        <f t="shared" si="13"/>
        <v>0</v>
      </c>
      <c r="J47" s="28">
        <f t="shared" si="13"/>
        <v>8.3514599999999994</v>
      </c>
      <c r="K47" s="28">
        <f t="shared" si="13"/>
        <v>7.2868399999999998</v>
      </c>
      <c r="L47" s="28">
        <f t="shared" si="13"/>
        <v>1.2049800000000002</v>
      </c>
      <c r="M47" s="28">
        <f t="shared" si="13"/>
        <v>0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8.6181099999999997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2.13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0.94500000000000006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1.2776100000000001</v>
      </c>
      <c r="AK47" s="28">
        <f t="shared" si="13"/>
        <v>5.6999999999999995E-2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0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3.84</v>
      </c>
      <c r="BA47" s="28">
        <f t="shared" si="13"/>
        <v>5.6750000000000007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11.55</v>
      </c>
      <c r="BF47" s="28">
        <f t="shared" si="13"/>
        <v>0</v>
      </c>
      <c r="BG47" s="28">
        <f t="shared" si="13"/>
        <v>4.6000000000000005</v>
      </c>
      <c r="BH47" s="28">
        <f t="shared" si="13"/>
        <v>1.4700000000000002</v>
      </c>
      <c r="BI47" s="28">
        <f t="shared" si="13"/>
        <v>0.3</v>
      </c>
      <c r="BJ47" s="28">
        <f t="shared" si="13"/>
        <v>0.63</v>
      </c>
      <c r="BK47" s="28">
        <f t="shared" si="13"/>
        <v>0</v>
      </c>
      <c r="BL47" s="28">
        <f t="shared" si="13"/>
        <v>0</v>
      </c>
      <c r="BM47" s="28">
        <f t="shared" si="13"/>
        <v>1.8533999999999999</v>
      </c>
      <c r="BN47" s="28">
        <f t="shared" si="13"/>
        <v>6.7005000000000009E-2</v>
      </c>
      <c r="BO47" s="28">
        <f t="shared" ref="BO47" si="14">BO31*BO44</f>
        <v>0.35000000000000003</v>
      </c>
      <c r="BP47" s="29">
        <f>SUM(D47:BN47)</f>
        <v>71.111604999999969</v>
      </c>
      <c r="BQ47" s="30">
        <f>BP47/$C$7</f>
        <v>71.111604999999969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BQ64+BQ83+BQ98+BQ114</f>
        <v>78.293494999999993</v>
      </c>
    </row>
    <row r="51" spans="1:69" x14ac:dyDescent="0.25">
      <c r="J51" s="1">
        <v>9</v>
      </c>
      <c r="K51" t="s">
        <v>2</v>
      </c>
      <c r="AB51" t="s">
        <v>34</v>
      </c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5">D5</f>
        <v>Хлеб пшеничный</v>
      </c>
      <c r="E52" s="89" t="str">
        <f t="shared" si="15"/>
        <v>Хлеб ржано-пшеничный</v>
      </c>
      <c r="F52" s="89" t="str">
        <f t="shared" si="15"/>
        <v>Сахар</v>
      </c>
      <c r="G52" s="89" t="str">
        <f t="shared" si="15"/>
        <v>Чай</v>
      </c>
      <c r="H52" s="89" t="str">
        <f t="shared" si="15"/>
        <v>Какао</v>
      </c>
      <c r="I52" s="89" t="str">
        <f t="shared" si="15"/>
        <v>Кофейный напиток</v>
      </c>
      <c r="J52" s="89" t="str">
        <f t="shared" si="15"/>
        <v>Молоко 2,5%</v>
      </c>
      <c r="K52" s="89" t="str">
        <f t="shared" si="15"/>
        <v>Масло сливочное</v>
      </c>
      <c r="L52" s="89" t="str">
        <f t="shared" si="15"/>
        <v>Сметана 15%</v>
      </c>
      <c r="M52" s="89" t="str">
        <f t="shared" si="15"/>
        <v>Молоко сухое</v>
      </c>
      <c r="N52" s="89" t="str">
        <f t="shared" si="15"/>
        <v>Снежок 2,5 %</v>
      </c>
      <c r="O52" s="89" t="str">
        <f t="shared" si="15"/>
        <v>Творог 5%</v>
      </c>
      <c r="P52" s="89" t="str">
        <f t="shared" si="15"/>
        <v>Молоко сгущенное</v>
      </c>
      <c r="Q52" s="89" t="str">
        <f t="shared" si="15"/>
        <v xml:space="preserve">Джем Сава </v>
      </c>
      <c r="R52" s="89" t="str">
        <f t="shared" si="15"/>
        <v>Сыр</v>
      </c>
      <c r="S52" s="89" t="str">
        <f t="shared" si="15"/>
        <v>Зеленый горошек</v>
      </c>
      <c r="T52" s="89" t="str">
        <f t="shared" si="15"/>
        <v>Кукуруза консервирован.</v>
      </c>
      <c r="U52" s="89" t="str">
        <f t="shared" si="15"/>
        <v>Консервы рыбные</v>
      </c>
      <c r="V52" s="89" t="str">
        <f t="shared" si="15"/>
        <v>Огурцы консервирован.</v>
      </c>
      <c r="W52" s="89" t="str">
        <f>W5</f>
        <v>Огурцы свежие</v>
      </c>
      <c r="X52" s="89" t="str">
        <f t="shared" si="15"/>
        <v>Яйцо</v>
      </c>
      <c r="Y52" s="89" t="str">
        <f t="shared" si="15"/>
        <v>Икра кабачковая</v>
      </c>
      <c r="Z52" s="89" t="str">
        <f t="shared" si="15"/>
        <v>Изюм</v>
      </c>
      <c r="AA52" s="89" t="str">
        <f t="shared" si="15"/>
        <v>Курага</v>
      </c>
      <c r="AB52" s="89" t="str">
        <f t="shared" si="15"/>
        <v>Чернослив</v>
      </c>
      <c r="AC52" s="89" t="str">
        <f t="shared" si="15"/>
        <v>Шиповник</v>
      </c>
      <c r="AD52" s="89" t="str">
        <f t="shared" si="15"/>
        <v>Сухофрукты</v>
      </c>
      <c r="AE52" s="89" t="str">
        <f t="shared" si="15"/>
        <v>Ягода свежемороженная</v>
      </c>
      <c r="AF52" s="89" t="str">
        <f t="shared" si="15"/>
        <v>Лимон</v>
      </c>
      <c r="AG52" s="89" t="str">
        <f t="shared" si="15"/>
        <v>Кисель</v>
      </c>
      <c r="AH52" s="89" t="str">
        <f t="shared" si="15"/>
        <v xml:space="preserve">Сок </v>
      </c>
      <c r="AI52" s="89" t="str">
        <f t="shared" si="15"/>
        <v>Макаронные изделия</v>
      </c>
      <c r="AJ52" s="89" t="str">
        <f t="shared" si="15"/>
        <v>Мука</v>
      </c>
      <c r="AK52" s="89" t="str">
        <f t="shared" si="15"/>
        <v>Дрожжи</v>
      </c>
      <c r="AL52" s="89" t="str">
        <f t="shared" si="15"/>
        <v>Печенье</v>
      </c>
      <c r="AM52" s="89" t="str">
        <f t="shared" si="15"/>
        <v>Пряники</v>
      </c>
      <c r="AN52" s="89" t="str">
        <f t="shared" si="15"/>
        <v>Вафли</v>
      </c>
      <c r="AO52" s="89" t="str">
        <f t="shared" si="15"/>
        <v>Конфеты</v>
      </c>
      <c r="AP52" s="89" t="str">
        <f t="shared" si="15"/>
        <v>Повидло Сава</v>
      </c>
      <c r="AQ52" s="89" t="str">
        <f t="shared" si="15"/>
        <v>Крупа геркулес</v>
      </c>
      <c r="AR52" s="89" t="str">
        <f t="shared" si="15"/>
        <v>Крупа горох</v>
      </c>
      <c r="AS52" s="89" t="str">
        <f t="shared" si="15"/>
        <v>Крупа гречневая</v>
      </c>
      <c r="AT52" s="89" t="str">
        <f t="shared" si="15"/>
        <v>Крупа кукурузная</v>
      </c>
      <c r="AU52" s="89" t="str">
        <f t="shared" si="15"/>
        <v>Крупа манная</v>
      </c>
      <c r="AV52" s="89" t="str">
        <f t="shared" si="15"/>
        <v>Крупа перловая</v>
      </c>
      <c r="AW52" s="89" t="str">
        <f t="shared" si="15"/>
        <v>Крупа пшеничная</v>
      </c>
      <c r="AX52" s="89" t="str">
        <f t="shared" si="15"/>
        <v>Крупа пшено</v>
      </c>
      <c r="AY52" s="89" t="str">
        <f t="shared" si="15"/>
        <v>Крупа ячневая</v>
      </c>
      <c r="AZ52" s="89" t="str">
        <f t="shared" si="15"/>
        <v>Рис</v>
      </c>
      <c r="BA52" s="89" t="str">
        <f t="shared" si="15"/>
        <v>Цыпленок бройлер</v>
      </c>
      <c r="BB52" s="89" t="str">
        <f t="shared" si="15"/>
        <v>Филе куриное</v>
      </c>
      <c r="BC52" s="89" t="str">
        <f t="shared" si="15"/>
        <v>Фарш говяжий</v>
      </c>
      <c r="BD52" s="89" t="str">
        <f t="shared" si="15"/>
        <v>Печень куриная</v>
      </c>
      <c r="BE52" s="89" t="str">
        <f t="shared" si="15"/>
        <v>Филе минтая</v>
      </c>
      <c r="BF52" s="89" t="str">
        <f t="shared" si="15"/>
        <v>Филе сельди слабосол.</v>
      </c>
      <c r="BG52" s="89" t="str">
        <f t="shared" si="15"/>
        <v>Картофель</v>
      </c>
      <c r="BH52" s="89" t="str">
        <f t="shared" si="15"/>
        <v>Морковь</v>
      </c>
      <c r="BI52" s="89" t="str">
        <f t="shared" si="15"/>
        <v>Лук</v>
      </c>
      <c r="BJ52" s="89" t="str">
        <f t="shared" si="15"/>
        <v>Капуста</v>
      </c>
      <c r="BK52" s="89" t="str">
        <f t="shared" si="15"/>
        <v>Свекла</v>
      </c>
      <c r="BL52" s="89" t="str">
        <f t="shared" si="15"/>
        <v>Томатная паста</v>
      </c>
      <c r="BM52" s="89" t="str">
        <f t="shared" si="15"/>
        <v>Масло растительное</v>
      </c>
      <c r="BN52" s="89" t="str">
        <f t="shared" si="15"/>
        <v>Соль</v>
      </c>
      <c r="BO52" s="89" t="str">
        <f t="shared" ref="BO52" si="16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$E$4</f>
        <v>1</v>
      </c>
      <c r="D54" s="5">
        <f t="shared" ref="D54:BN58" si="17">D7</f>
        <v>0</v>
      </c>
      <c r="E54" s="5">
        <f t="shared" si="17"/>
        <v>0</v>
      </c>
      <c r="F54" s="5">
        <f t="shared" si="17"/>
        <v>0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2.5000000000000001E-2</v>
      </c>
      <c r="K54" s="5">
        <f t="shared" si="17"/>
        <v>2E-3</v>
      </c>
      <c r="L54" s="5">
        <f t="shared" si="17"/>
        <v>0</v>
      </c>
      <c r="M54" s="5">
        <f t="shared" si="17"/>
        <v>0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1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0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1E-3</v>
      </c>
      <c r="BO54" s="5">
        <f t="shared" ref="BO54:BO57" si="18">BO7</f>
        <v>0</v>
      </c>
    </row>
    <row r="55" spans="1:69" x14ac:dyDescent="0.25">
      <c r="A55" s="84"/>
      <c r="B55" s="7" t="s">
        <v>35</v>
      </c>
      <c r="C55" s="86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5">
      <c r="A56" s="84"/>
      <c r="B56" s="5" t="s">
        <v>11</v>
      </c>
      <c r="C56" s="86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5">
      <c r="A57" s="84"/>
      <c r="B57" s="5"/>
      <c r="C57" s="86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5">
      <c r="A58" s="84"/>
      <c r="B58" s="5"/>
      <c r="C58" s="87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7.25" x14ac:dyDescent="0.3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8.0000000000000002E-3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0.10500000000000001</v>
      </c>
      <c r="K59" s="18">
        <f t="shared" si="21"/>
        <v>6.0000000000000001E-3</v>
      </c>
      <c r="L59" s="18">
        <f t="shared" si="21"/>
        <v>0</v>
      </c>
      <c r="M59" s="18">
        <f t="shared" si="21"/>
        <v>0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1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0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1E-3</v>
      </c>
      <c r="BO59" s="18">
        <f t="shared" ref="BO59" si="23">SUM(BO54:BO58)</f>
        <v>0</v>
      </c>
    </row>
    <row r="60" spans="1:69" ht="17.25" x14ac:dyDescent="0.3">
      <c r="B60" s="16" t="s">
        <v>25</v>
      </c>
      <c r="C60" s="17"/>
      <c r="D60" s="19">
        <f t="shared" ref="D60:BN60" si="24">PRODUCT(D59,$E$4)</f>
        <v>0.02</v>
      </c>
      <c r="E60" s="19">
        <f t="shared" si="24"/>
        <v>0</v>
      </c>
      <c r="F60" s="19">
        <f t="shared" si="24"/>
        <v>8.0000000000000002E-3</v>
      </c>
      <c r="G60" s="19">
        <f t="shared" si="24"/>
        <v>0</v>
      </c>
      <c r="H60" s="19">
        <f t="shared" si="24"/>
        <v>1E-3</v>
      </c>
      <c r="I60" s="19">
        <f t="shared" si="24"/>
        <v>0</v>
      </c>
      <c r="J60" s="19">
        <f t="shared" si="24"/>
        <v>0.10500000000000001</v>
      </c>
      <c r="K60" s="19">
        <f t="shared" si="24"/>
        <v>6.0000000000000001E-3</v>
      </c>
      <c r="L60" s="19">
        <f t="shared" si="24"/>
        <v>0</v>
      </c>
      <c r="M60" s="19">
        <f t="shared" si="24"/>
        <v>0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1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0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1E-3</v>
      </c>
      <c r="BO60" s="19">
        <f t="shared" ref="BO60" si="25">PRODUCT(BO59,$E$4)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70</v>
      </c>
      <c r="F62" s="25">
        <f t="shared" si="26"/>
        <v>86.3</v>
      </c>
      <c r="G62" s="25">
        <f t="shared" si="26"/>
        <v>500</v>
      </c>
      <c r="H62" s="25">
        <f t="shared" si="26"/>
        <v>925.9</v>
      </c>
      <c r="I62" s="25">
        <f t="shared" si="26"/>
        <v>510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504</v>
      </c>
      <c r="N62" s="25">
        <f t="shared" si="26"/>
        <v>99.49</v>
      </c>
      <c r="O62" s="25">
        <f t="shared" si="26"/>
        <v>320.32</v>
      </c>
      <c r="P62" s="25">
        <f t="shared" si="26"/>
        <v>368.4</v>
      </c>
      <c r="Q62" s="25">
        <f t="shared" si="26"/>
        <v>380</v>
      </c>
      <c r="R62" s="25">
        <f t="shared" si="26"/>
        <v>0</v>
      </c>
      <c r="S62" s="25">
        <f t="shared" si="26"/>
        <v>130</v>
      </c>
      <c r="T62" s="25">
        <f t="shared" si="26"/>
        <v>0</v>
      </c>
      <c r="U62" s="25">
        <f t="shared" si="26"/>
        <v>628</v>
      </c>
      <c r="V62" s="25">
        <f t="shared" si="26"/>
        <v>329.48</v>
      </c>
      <c r="W62" s="25">
        <f>W44</f>
        <v>219</v>
      </c>
      <c r="X62" s="25">
        <f t="shared" si="26"/>
        <v>7.9</v>
      </c>
      <c r="Y62" s="25">
        <f t="shared" si="26"/>
        <v>0</v>
      </c>
      <c r="Z62" s="25">
        <f t="shared" si="26"/>
        <v>247</v>
      </c>
      <c r="AA62" s="25">
        <f t="shared" si="26"/>
        <v>360</v>
      </c>
      <c r="AB62" s="25">
        <f t="shared" si="26"/>
        <v>213</v>
      </c>
      <c r="AC62" s="25">
        <f t="shared" si="26"/>
        <v>314.44</v>
      </c>
      <c r="AD62" s="25">
        <f t="shared" si="26"/>
        <v>138</v>
      </c>
      <c r="AE62" s="25">
        <f t="shared" si="26"/>
        <v>388</v>
      </c>
      <c r="AF62" s="25">
        <f t="shared" si="26"/>
        <v>189</v>
      </c>
      <c r="AG62" s="25">
        <f t="shared" si="26"/>
        <v>218.18</v>
      </c>
      <c r="AH62" s="25">
        <f t="shared" si="26"/>
        <v>59.6</v>
      </c>
      <c r="AI62" s="25">
        <f t="shared" si="26"/>
        <v>65.75</v>
      </c>
      <c r="AJ62" s="25">
        <f t="shared" si="26"/>
        <v>37</v>
      </c>
      <c r="AK62" s="25">
        <f t="shared" si="26"/>
        <v>190</v>
      </c>
      <c r="AL62" s="25">
        <f t="shared" si="26"/>
        <v>185</v>
      </c>
      <c r="AM62" s="25">
        <f t="shared" si="26"/>
        <v>0</v>
      </c>
      <c r="AN62" s="25">
        <f t="shared" si="26"/>
        <v>240</v>
      </c>
      <c r="AO62" s="25">
        <f t="shared" si="26"/>
        <v>0</v>
      </c>
      <c r="AP62" s="25">
        <f t="shared" si="26"/>
        <v>213.79</v>
      </c>
      <c r="AQ62" s="25">
        <f t="shared" si="26"/>
        <v>60</v>
      </c>
      <c r="AR62" s="25">
        <f t="shared" si="26"/>
        <v>65.33</v>
      </c>
      <c r="AS62" s="25">
        <f t="shared" si="26"/>
        <v>84</v>
      </c>
      <c r="AT62" s="25">
        <f t="shared" si="26"/>
        <v>41.43</v>
      </c>
      <c r="AU62" s="25">
        <f t="shared" si="26"/>
        <v>54.28</v>
      </c>
      <c r="AV62" s="25">
        <f t="shared" si="26"/>
        <v>48.75</v>
      </c>
      <c r="AW62" s="25">
        <f t="shared" si="26"/>
        <v>114.28</v>
      </c>
      <c r="AX62" s="25">
        <f t="shared" si="26"/>
        <v>62.66</v>
      </c>
      <c r="AY62" s="25">
        <f t="shared" si="26"/>
        <v>56.66</v>
      </c>
      <c r="AZ62" s="25">
        <f t="shared" si="26"/>
        <v>128</v>
      </c>
      <c r="BA62" s="25">
        <f t="shared" si="26"/>
        <v>227</v>
      </c>
      <c r="BB62" s="25">
        <f t="shared" si="26"/>
        <v>357</v>
      </c>
      <c r="BC62" s="25">
        <f t="shared" si="26"/>
        <v>491.11</v>
      </c>
      <c r="BD62" s="25">
        <f t="shared" si="26"/>
        <v>205</v>
      </c>
      <c r="BE62" s="25">
        <f t="shared" si="26"/>
        <v>330</v>
      </c>
      <c r="BF62" s="25">
        <f t="shared" si="26"/>
        <v>0</v>
      </c>
      <c r="BG62" s="25">
        <f t="shared" si="26"/>
        <v>23</v>
      </c>
      <c r="BH62" s="25">
        <f t="shared" si="26"/>
        <v>21</v>
      </c>
      <c r="BI62" s="25">
        <f t="shared" si="26"/>
        <v>30</v>
      </c>
      <c r="BJ62" s="25">
        <f t="shared" si="26"/>
        <v>21</v>
      </c>
      <c r="BK62" s="25">
        <f t="shared" si="26"/>
        <v>35</v>
      </c>
      <c r="BL62" s="25">
        <f t="shared" si="26"/>
        <v>275</v>
      </c>
      <c r="BM62" s="25">
        <f t="shared" si="26"/>
        <v>154.44999999999999</v>
      </c>
      <c r="BN62" s="25">
        <f t="shared" si="26"/>
        <v>14.89</v>
      </c>
      <c r="BO62" s="25">
        <f t="shared" ref="BO62" si="27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7.0000000000000007E-2</v>
      </c>
      <c r="F63" s="18">
        <f t="shared" si="28"/>
        <v>8.6300000000000002E-2</v>
      </c>
      <c r="G63" s="18">
        <f t="shared" si="28"/>
        <v>0.5</v>
      </c>
      <c r="H63" s="18">
        <f t="shared" si="28"/>
        <v>0.92589999999999995</v>
      </c>
      <c r="I63" s="18">
        <f t="shared" si="28"/>
        <v>0.51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0.504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0.36839999999999995</v>
      </c>
      <c r="Q63" s="18">
        <f t="shared" si="28"/>
        <v>0.38</v>
      </c>
      <c r="R63" s="18">
        <f t="shared" si="28"/>
        <v>0</v>
      </c>
      <c r="S63" s="18">
        <f t="shared" si="28"/>
        <v>0.13</v>
      </c>
      <c r="T63" s="18">
        <f t="shared" si="28"/>
        <v>0</v>
      </c>
      <c r="U63" s="18">
        <f t="shared" si="28"/>
        <v>0.628</v>
      </c>
      <c r="V63" s="18">
        <f t="shared" si="28"/>
        <v>0.32948</v>
      </c>
      <c r="W63" s="18">
        <f>W62/1000</f>
        <v>0.219</v>
      </c>
      <c r="X63" s="18">
        <f t="shared" si="28"/>
        <v>7.9000000000000008E-3</v>
      </c>
      <c r="Y63" s="18">
        <f t="shared" si="28"/>
        <v>0</v>
      </c>
      <c r="Z63" s="18">
        <f t="shared" si="28"/>
        <v>0.247</v>
      </c>
      <c r="AA63" s="18">
        <f t="shared" si="28"/>
        <v>0.36</v>
      </c>
      <c r="AB63" s="18">
        <f t="shared" si="28"/>
        <v>0.21299999999999999</v>
      </c>
      <c r="AC63" s="18">
        <f t="shared" si="28"/>
        <v>0.31444</v>
      </c>
      <c r="AD63" s="18">
        <f t="shared" si="28"/>
        <v>0.13800000000000001</v>
      </c>
      <c r="AE63" s="18">
        <f t="shared" si="28"/>
        <v>0.38800000000000001</v>
      </c>
      <c r="AF63" s="18">
        <f t="shared" si="28"/>
        <v>0.189</v>
      </c>
      <c r="AG63" s="18">
        <f t="shared" si="28"/>
        <v>0.21818000000000001</v>
      </c>
      <c r="AH63" s="18">
        <f t="shared" si="28"/>
        <v>5.96E-2</v>
      </c>
      <c r="AI63" s="18">
        <f t="shared" si="28"/>
        <v>6.5750000000000003E-2</v>
      </c>
      <c r="AJ63" s="18">
        <f t="shared" si="28"/>
        <v>3.6999999999999998E-2</v>
      </c>
      <c r="AK63" s="18">
        <f t="shared" si="28"/>
        <v>0.19</v>
      </c>
      <c r="AL63" s="18">
        <f t="shared" si="28"/>
        <v>0.185</v>
      </c>
      <c r="AM63" s="18">
        <f t="shared" si="28"/>
        <v>0</v>
      </c>
      <c r="AN63" s="18">
        <f t="shared" si="28"/>
        <v>0.24</v>
      </c>
      <c r="AO63" s="18">
        <f t="shared" si="28"/>
        <v>0</v>
      </c>
      <c r="AP63" s="18">
        <f t="shared" si="28"/>
        <v>0.21378999999999998</v>
      </c>
      <c r="AQ63" s="18">
        <f t="shared" si="28"/>
        <v>0.06</v>
      </c>
      <c r="AR63" s="18">
        <f t="shared" si="28"/>
        <v>6.5329999999999999E-2</v>
      </c>
      <c r="AS63" s="18">
        <f t="shared" si="28"/>
        <v>8.4000000000000005E-2</v>
      </c>
      <c r="AT63" s="18">
        <f t="shared" si="28"/>
        <v>4.1430000000000002E-2</v>
      </c>
      <c r="AU63" s="18">
        <f t="shared" si="28"/>
        <v>5.4280000000000002E-2</v>
      </c>
      <c r="AV63" s="18">
        <f t="shared" si="28"/>
        <v>4.8750000000000002E-2</v>
      </c>
      <c r="AW63" s="18">
        <f t="shared" si="28"/>
        <v>0.11428000000000001</v>
      </c>
      <c r="AX63" s="18">
        <f t="shared" si="28"/>
        <v>6.2659999999999993E-2</v>
      </c>
      <c r="AY63" s="18">
        <f t="shared" si="28"/>
        <v>5.6659999999999995E-2</v>
      </c>
      <c r="AZ63" s="18">
        <f t="shared" si="28"/>
        <v>0.128</v>
      </c>
      <c r="BA63" s="18">
        <f t="shared" si="28"/>
        <v>0.22700000000000001</v>
      </c>
      <c r="BB63" s="18">
        <f t="shared" si="28"/>
        <v>0.35699999999999998</v>
      </c>
      <c r="BC63" s="18">
        <f t="shared" si="28"/>
        <v>0.49110999999999999</v>
      </c>
      <c r="BD63" s="18">
        <f t="shared" si="28"/>
        <v>0.20499999999999999</v>
      </c>
      <c r="BE63" s="18">
        <f t="shared" si="28"/>
        <v>0.33</v>
      </c>
      <c r="BF63" s="18">
        <f t="shared" si="28"/>
        <v>0</v>
      </c>
      <c r="BG63" s="18">
        <f t="shared" si="28"/>
        <v>2.3E-2</v>
      </c>
      <c r="BH63" s="18">
        <f t="shared" si="28"/>
        <v>2.1000000000000001E-2</v>
      </c>
      <c r="BI63" s="18">
        <f t="shared" si="28"/>
        <v>0.03</v>
      </c>
      <c r="BJ63" s="18">
        <f t="shared" si="28"/>
        <v>2.1000000000000001E-2</v>
      </c>
      <c r="BK63" s="18">
        <f t="shared" si="28"/>
        <v>3.5000000000000003E-2</v>
      </c>
      <c r="BL63" s="18">
        <f t="shared" si="28"/>
        <v>0.27500000000000002</v>
      </c>
      <c r="BM63" s="18">
        <f t="shared" si="28"/>
        <v>0.15444999999999998</v>
      </c>
      <c r="BN63" s="18">
        <f t="shared" si="28"/>
        <v>1.489E-2</v>
      </c>
      <c r="BO63" s="18">
        <f t="shared" ref="BO63" si="29">BO62/1000</f>
        <v>0.01</v>
      </c>
    </row>
    <row r="64" spans="1:69" ht="17.25" x14ac:dyDescent="0.3">
      <c r="A64" s="26"/>
      <c r="B64" s="27" t="s">
        <v>30</v>
      </c>
      <c r="C64" s="88"/>
      <c r="D64" s="28">
        <f t="shared" ref="D64:BN64" si="30">D60*D62</f>
        <v>1.3453999999999999</v>
      </c>
      <c r="E64" s="28">
        <f t="shared" si="30"/>
        <v>0</v>
      </c>
      <c r="F64" s="28">
        <f t="shared" si="30"/>
        <v>0.69040000000000001</v>
      </c>
      <c r="G64" s="28">
        <f t="shared" si="30"/>
        <v>0</v>
      </c>
      <c r="H64" s="28">
        <f t="shared" si="30"/>
        <v>0.92589999999999995</v>
      </c>
      <c r="I64" s="28">
        <f t="shared" si="30"/>
        <v>0</v>
      </c>
      <c r="J64" s="28">
        <f t="shared" si="30"/>
        <v>7.4949000000000003</v>
      </c>
      <c r="K64" s="28">
        <f t="shared" si="30"/>
        <v>3.9746400000000004</v>
      </c>
      <c r="L64" s="28">
        <f t="shared" si="30"/>
        <v>0</v>
      </c>
      <c r="M64" s="28">
        <f t="shared" si="30"/>
        <v>0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7.9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0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1.489E-2</v>
      </c>
      <c r="BO64" s="28">
        <f t="shared" ref="BO64" si="31">BO60*BO62</f>
        <v>0</v>
      </c>
      <c r="BP64" s="29">
        <f>SUM(D64:BN64)</f>
        <v>22.346130000000002</v>
      </c>
      <c r="BQ64" s="30">
        <f>BP64/$C$7</f>
        <v>22.346130000000002</v>
      </c>
    </row>
    <row r="65" spans="1:69" ht="17.25" x14ac:dyDescent="0.3">
      <c r="A65" s="26"/>
      <c r="B65" s="27" t="s">
        <v>31</v>
      </c>
      <c r="C65" s="88"/>
      <c r="D65" s="28">
        <f t="shared" ref="D65:BN65" si="32">D60*D62</f>
        <v>1.3453999999999999</v>
      </c>
      <c r="E65" s="28">
        <f t="shared" si="32"/>
        <v>0</v>
      </c>
      <c r="F65" s="28">
        <f t="shared" si="32"/>
        <v>0.69040000000000001</v>
      </c>
      <c r="G65" s="28">
        <f t="shared" si="32"/>
        <v>0</v>
      </c>
      <c r="H65" s="28">
        <f t="shared" si="32"/>
        <v>0.92589999999999995</v>
      </c>
      <c r="I65" s="28">
        <f t="shared" si="32"/>
        <v>0</v>
      </c>
      <c r="J65" s="28">
        <f t="shared" si="32"/>
        <v>7.4949000000000003</v>
      </c>
      <c r="K65" s="28">
        <f t="shared" si="32"/>
        <v>3.9746400000000004</v>
      </c>
      <c r="L65" s="28">
        <f t="shared" si="32"/>
        <v>0</v>
      </c>
      <c r="M65" s="28">
        <f t="shared" si="32"/>
        <v>0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7.9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0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1.489E-2</v>
      </c>
      <c r="BO65" s="28">
        <f t="shared" ref="BO65" si="33">BO60*BO62</f>
        <v>0</v>
      </c>
      <c r="BP65" s="29">
        <f>SUM(D65:BN65)</f>
        <v>22.346130000000002</v>
      </c>
      <c r="BQ65" s="30">
        <f>BP65/$C$7</f>
        <v>22.346130000000002</v>
      </c>
    </row>
    <row r="67" spans="1:69" x14ac:dyDescent="0.25">
      <c r="J67" s="1">
        <v>9</v>
      </c>
      <c r="K67" t="s">
        <v>2</v>
      </c>
      <c r="AB67" t="s">
        <v>34</v>
      </c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4">D5</f>
        <v>Хлеб пшеничный</v>
      </c>
      <c r="E68" s="89" t="str">
        <f t="shared" si="34"/>
        <v>Хлеб ржано-пшеничный</v>
      </c>
      <c r="F68" s="89" t="str">
        <f t="shared" si="34"/>
        <v>Сахар</v>
      </c>
      <c r="G68" s="89" t="str">
        <f t="shared" si="34"/>
        <v>Чай</v>
      </c>
      <c r="H68" s="89" t="str">
        <f t="shared" si="34"/>
        <v>Какао</v>
      </c>
      <c r="I68" s="89" t="str">
        <f t="shared" si="34"/>
        <v>Кофейный напиток</v>
      </c>
      <c r="J68" s="89" t="str">
        <f t="shared" si="34"/>
        <v>Молоко 2,5%</v>
      </c>
      <c r="K68" s="89" t="str">
        <f t="shared" si="34"/>
        <v>Масло сливочное</v>
      </c>
      <c r="L68" s="89" t="str">
        <f t="shared" si="34"/>
        <v>Сметана 15%</v>
      </c>
      <c r="M68" s="89" t="str">
        <f t="shared" si="34"/>
        <v>Молоко сухое</v>
      </c>
      <c r="N68" s="89" t="str">
        <f t="shared" si="34"/>
        <v>Снежок 2,5 %</v>
      </c>
      <c r="O68" s="89" t="str">
        <f t="shared" si="34"/>
        <v>Творог 5%</v>
      </c>
      <c r="P68" s="89" t="str">
        <f t="shared" si="34"/>
        <v>Молоко сгущенное</v>
      </c>
      <c r="Q68" s="89" t="str">
        <f t="shared" si="34"/>
        <v xml:space="preserve">Джем Сава </v>
      </c>
      <c r="R68" s="89" t="str">
        <f t="shared" si="34"/>
        <v>Сыр</v>
      </c>
      <c r="S68" s="89" t="str">
        <f t="shared" si="34"/>
        <v>Зеленый горошек</v>
      </c>
      <c r="T68" s="89" t="str">
        <f t="shared" si="34"/>
        <v>Кукуруза консервирован.</v>
      </c>
      <c r="U68" s="89" t="str">
        <f t="shared" si="34"/>
        <v>Консервы рыбные</v>
      </c>
      <c r="V68" s="89" t="str">
        <f t="shared" si="34"/>
        <v>Огурцы консервирован.</v>
      </c>
      <c r="W68" s="89" t="str">
        <f>W5</f>
        <v>Огурцы свежие</v>
      </c>
      <c r="X68" s="89" t="str">
        <f t="shared" si="34"/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Пряники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$E$4</f>
        <v>1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5">
      <c r="A71" s="84"/>
      <c r="B71" s="8" t="s">
        <v>36</v>
      </c>
      <c r="C71" s="86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5">
      <c r="A72" s="84"/>
      <c r="B72" s="5" t="s">
        <v>14</v>
      </c>
      <c r="C72" s="86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5">
      <c r="A73" s="84"/>
      <c r="B73" s="5" t="s">
        <v>15</v>
      </c>
      <c r="C73" s="86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5">
      <c r="A74" s="84"/>
      <c r="B74" s="5" t="s">
        <v>16</v>
      </c>
      <c r="C74" s="86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5">
      <c r="A75" s="84"/>
      <c r="B75" s="9" t="s">
        <v>17</v>
      </c>
      <c r="C75" s="86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5">
      <c r="A76" s="84"/>
      <c r="B76" s="9"/>
      <c r="C76" s="87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7.25" x14ac:dyDescent="0.3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7.25" x14ac:dyDescent="0.3">
      <c r="B78" s="16" t="s">
        <v>25</v>
      </c>
      <c r="C78" s="17"/>
      <c r="D78" s="19">
        <f t="shared" ref="D78:BN78" si="45">PRODUCT(D77,$E$4)</f>
        <v>0.02</v>
      </c>
      <c r="E78" s="19">
        <f t="shared" si="45"/>
        <v>0.04</v>
      </c>
      <c r="F78" s="19">
        <f t="shared" si="45"/>
        <v>0.01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2E-3</v>
      </c>
      <c r="L78" s="19">
        <f t="shared" si="45"/>
        <v>6.0000000000000001E-3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0.01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5.2999999999999998E-4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0.03</v>
      </c>
      <c r="BA78" s="19">
        <f t="shared" si="45"/>
        <v>2.5000000000000001E-2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3.5000000000000003E-2</v>
      </c>
      <c r="BF78" s="19">
        <f t="shared" si="45"/>
        <v>0</v>
      </c>
      <c r="BG78" s="19">
        <f t="shared" si="45"/>
        <v>0.1</v>
      </c>
      <c r="BH78" s="19">
        <f t="shared" si="45"/>
        <v>0.04</v>
      </c>
      <c r="BI78" s="19">
        <f t="shared" si="45"/>
        <v>0.01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6.0000000000000001E-3</v>
      </c>
      <c r="BN78" s="19">
        <f t="shared" si="45"/>
        <v>3.0000000000000001E-3</v>
      </c>
      <c r="BO78" s="19">
        <f t="shared" ref="BO78" si="46">PRODUCT(BO77,$E$4)</f>
        <v>3.5000000000000003E-2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70</v>
      </c>
      <c r="F80" s="25">
        <f t="shared" si="47"/>
        <v>86.3</v>
      </c>
      <c r="G80" s="25">
        <f t="shared" si="47"/>
        <v>500</v>
      </c>
      <c r="H80" s="25">
        <f t="shared" si="47"/>
        <v>925.9</v>
      </c>
      <c r="I80" s="25">
        <f t="shared" si="47"/>
        <v>510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504</v>
      </c>
      <c r="N80" s="25">
        <f t="shared" si="47"/>
        <v>99.49</v>
      </c>
      <c r="O80" s="25">
        <f t="shared" si="47"/>
        <v>320.32</v>
      </c>
      <c r="P80" s="25">
        <f t="shared" si="47"/>
        <v>368.4</v>
      </c>
      <c r="Q80" s="25">
        <f t="shared" si="47"/>
        <v>380</v>
      </c>
      <c r="R80" s="25">
        <f t="shared" si="47"/>
        <v>0</v>
      </c>
      <c r="S80" s="25">
        <f t="shared" si="47"/>
        <v>130</v>
      </c>
      <c r="T80" s="25">
        <f t="shared" si="47"/>
        <v>0</v>
      </c>
      <c r="U80" s="25">
        <f t="shared" si="47"/>
        <v>628</v>
      </c>
      <c r="V80" s="25">
        <f t="shared" si="47"/>
        <v>329.48</v>
      </c>
      <c r="W80" s="25">
        <f>W44</f>
        <v>219</v>
      </c>
      <c r="X80" s="25">
        <f t="shared" si="47"/>
        <v>7.9</v>
      </c>
      <c r="Y80" s="25">
        <f t="shared" si="47"/>
        <v>0</v>
      </c>
      <c r="Z80" s="25">
        <f t="shared" si="47"/>
        <v>247</v>
      </c>
      <c r="AA80" s="25">
        <f t="shared" si="47"/>
        <v>360</v>
      </c>
      <c r="AB80" s="25">
        <f t="shared" si="47"/>
        <v>213</v>
      </c>
      <c r="AC80" s="25">
        <f t="shared" si="47"/>
        <v>314.44</v>
      </c>
      <c r="AD80" s="25">
        <f t="shared" si="47"/>
        <v>138</v>
      </c>
      <c r="AE80" s="25">
        <f t="shared" si="47"/>
        <v>388</v>
      </c>
      <c r="AF80" s="25">
        <f t="shared" si="47"/>
        <v>189</v>
      </c>
      <c r="AG80" s="25">
        <f t="shared" si="47"/>
        <v>218.18</v>
      </c>
      <c r="AH80" s="25">
        <f t="shared" si="47"/>
        <v>59.6</v>
      </c>
      <c r="AI80" s="25">
        <f t="shared" si="47"/>
        <v>65.75</v>
      </c>
      <c r="AJ80" s="25">
        <f t="shared" si="47"/>
        <v>37</v>
      </c>
      <c r="AK80" s="25">
        <f t="shared" si="47"/>
        <v>190</v>
      </c>
      <c r="AL80" s="25">
        <f t="shared" si="47"/>
        <v>185</v>
      </c>
      <c r="AM80" s="25">
        <f t="shared" si="47"/>
        <v>0</v>
      </c>
      <c r="AN80" s="25">
        <f t="shared" si="47"/>
        <v>240</v>
      </c>
      <c r="AO80" s="25">
        <f t="shared" si="47"/>
        <v>0</v>
      </c>
      <c r="AP80" s="25">
        <f t="shared" si="47"/>
        <v>213.79</v>
      </c>
      <c r="AQ80" s="25">
        <f t="shared" si="47"/>
        <v>60</v>
      </c>
      <c r="AR80" s="25">
        <f t="shared" si="47"/>
        <v>65.33</v>
      </c>
      <c r="AS80" s="25">
        <f t="shared" si="47"/>
        <v>84</v>
      </c>
      <c r="AT80" s="25">
        <f t="shared" si="47"/>
        <v>41.43</v>
      </c>
      <c r="AU80" s="25">
        <f t="shared" si="47"/>
        <v>54.28</v>
      </c>
      <c r="AV80" s="25">
        <f t="shared" si="47"/>
        <v>48.75</v>
      </c>
      <c r="AW80" s="25">
        <f t="shared" si="47"/>
        <v>114.28</v>
      </c>
      <c r="AX80" s="25">
        <f t="shared" si="47"/>
        <v>62.66</v>
      </c>
      <c r="AY80" s="25">
        <f t="shared" si="47"/>
        <v>56.66</v>
      </c>
      <c r="AZ80" s="25">
        <f t="shared" si="47"/>
        <v>128</v>
      </c>
      <c r="BA80" s="25">
        <f t="shared" si="47"/>
        <v>227</v>
      </c>
      <c r="BB80" s="25">
        <f t="shared" si="47"/>
        <v>357</v>
      </c>
      <c r="BC80" s="25">
        <f t="shared" si="47"/>
        <v>491.11</v>
      </c>
      <c r="BD80" s="25">
        <f t="shared" si="47"/>
        <v>205</v>
      </c>
      <c r="BE80" s="25">
        <f t="shared" si="47"/>
        <v>330</v>
      </c>
      <c r="BF80" s="25">
        <f t="shared" si="47"/>
        <v>0</v>
      </c>
      <c r="BG80" s="25">
        <f t="shared" si="47"/>
        <v>23</v>
      </c>
      <c r="BH80" s="25">
        <f t="shared" si="47"/>
        <v>21</v>
      </c>
      <c r="BI80" s="25">
        <f t="shared" si="47"/>
        <v>30</v>
      </c>
      <c r="BJ80" s="25">
        <f t="shared" si="47"/>
        <v>21</v>
      </c>
      <c r="BK80" s="25">
        <f t="shared" si="47"/>
        <v>35</v>
      </c>
      <c r="BL80" s="25">
        <f t="shared" si="47"/>
        <v>275</v>
      </c>
      <c r="BM80" s="25">
        <f t="shared" si="47"/>
        <v>154.44999999999999</v>
      </c>
      <c r="BN80" s="25">
        <f t="shared" si="47"/>
        <v>14.89</v>
      </c>
      <c r="BO80" s="25">
        <f t="shared" ref="BO80" si="48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7.0000000000000007E-2</v>
      </c>
      <c r="F81" s="18">
        <f t="shared" si="49"/>
        <v>8.6300000000000002E-2</v>
      </c>
      <c r="G81" s="18">
        <f t="shared" si="49"/>
        <v>0.5</v>
      </c>
      <c r="H81" s="18">
        <f t="shared" si="49"/>
        <v>0.92589999999999995</v>
      </c>
      <c r="I81" s="18">
        <f t="shared" si="49"/>
        <v>0.51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0.504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0.36839999999999995</v>
      </c>
      <c r="Q81" s="18">
        <f t="shared" si="49"/>
        <v>0.38</v>
      </c>
      <c r="R81" s="18">
        <f t="shared" si="49"/>
        <v>0</v>
      </c>
      <c r="S81" s="18">
        <f t="shared" si="49"/>
        <v>0.13</v>
      </c>
      <c r="T81" s="18">
        <f t="shared" si="49"/>
        <v>0</v>
      </c>
      <c r="U81" s="18">
        <f t="shared" si="49"/>
        <v>0.628</v>
      </c>
      <c r="V81" s="18">
        <f t="shared" si="49"/>
        <v>0.32948</v>
      </c>
      <c r="W81" s="18">
        <f>W80/1000</f>
        <v>0.219</v>
      </c>
      <c r="X81" s="18">
        <f t="shared" si="49"/>
        <v>7.9000000000000008E-3</v>
      </c>
      <c r="Y81" s="18">
        <f t="shared" si="49"/>
        <v>0</v>
      </c>
      <c r="Z81" s="18">
        <f t="shared" si="49"/>
        <v>0.247</v>
      </c>
      <c r="AA81" s="18">
        <f t="shared" si="49"/>
        <v>0.36</v>
      </c>
      <c r="AB81" s="18">
        <f t="shared" si="49"/>
        <v>0.21299999999999999</v>
      </c>
      <c r="AC81" s="18">
        <f t="shared" si="49"/>
        <v>0.31444</v>
      </c>
      <c r="AD81" s="18">
        <f t="shared" si="49"/>
        <v>0.13800000000000001</v>
      </c>
      <c r="AE81" s="18">
        <f t="shared" si="49"/>
        <v>0.38800000000000001</v>
      </c>
      <c r="AF81" s="18">
        <f t="shared" si="49"/>
        <v>0.189</v>
      </c>
      <c r="AG81" s="18">
        <f t="shared" si="49"/>
        <v>0.21818000000000001</v>
      </c>
      <c r="AH81" s="18">
        <f t="shared" si="49"/>
        <v>5.96E-2</v>
      </c>
      <c r="AI81" s="18">
        <f t="shared" si="49"/>
        <v>6.5750000000000003E-2</v>
      </c>
      <c r="AJ81" s="18">
        <f t="shared" si="49"/>
        <v>3.6999999999999998E-2</v>
      </c>
      <c r="AK81" s="18">
        <f t="shared" si="49"/>
        <v>0.19</v>
      </c>
      <c r="AL81" s="18">
        <f t="shared" si="49"/>
        <v>0.185</v>
      </c>
      <c r="AM81" s="18">
        <f t="shared" si="49"/>
        <v>0</v>
      </c>
      <c r="AN81" s="18">
        <f t="shared" si="49"/>
        <v>0.24</v>
      </c>
      <c r="AO81" s="18">
        <f t="shared" si="49"/>
        <v>0</v>
      </c>
      <c r="AP81" s="18">
        <f t="shared" si="49"/>
        <v>0.21378999999999998</v>
      </c>
      <c r="AQ81" s="18">
        <f t="shared" si="49"/>
        <v>0.06</v>
      </c>
      <c r="AR81" s="18">
        <f t="shared" si="49"/>
        <v>6.5329999999999999E-2</v>
      </c>
      <c r="AS81" s="18">
        <f t="shared" si="49"/>
        <v>8.4000000000000005E-2</v>
      </c>
      <c r="AT81" s="18">
        <f t="shared" si="49"/>
        <v>4.1430000000000002E-2</v>
      </c>
      <c r="AU81" s="18">
        <f t="shared" si="49"/>
        <v>5.4280000000000002E-2</v>
      </c>
      <c r="AV81" s="18">
        <f t="shared" si="49"/>
        <v>4.8750000000000002E-2</v>
      </c>
      <c r="AW81" s="18">
        <f t="shared" si="49"/>
        <v>0.11428000000000001</v>
      </c>
      <c r="AX81" s="18">
        <f t="shared" si="49"/>
        <v>6.2659999999999993E-2</v>
      </c>
      <c r="AY81" s="18">
        <f t="shared" si="49"/>
        <v>5.6659999999999995E-2</v>
      </c>
      <c r="AZ81" s="18">
        <f t="shared" si="49"/>
        <v>0.128</v>
      </c>
      <c r="BA81" s="18">
        <f t="shared" si="49"/>
        <v>0.22700000000000001</v>
      </c>
      <c r="BB81" s="18">
        <f t="shared" si="49"/>
        <v>0.35699999999999998</v>
      </c>
      <c r="BC81" s="18">
        <f t="shared" si="49"/>
        <v>0.49110999999999999</v>
      </c>
      <c r="BD81" s="18">
        <f t="shared" si="49"/>
        <v>0.20499999999999999</v>
      </c>
      <c r="BE81" s="18">
        <f t="shared" si="49"/>
        <v>0.33</v>
      </c>
      <c r="BF81" s="18">
        <f t="shared" si="49"/>
        <v>0</v>
      </c>
      <c r="BG81" s="18">
        <f t="shared" si="49"/>
        <v>2.3E-2</v>
      </c>
      <c r="BH81" s="18">
        <f t="shared" si="49"/>
        <v>2.1000000000000001E-2</v>
      </c>
      <c r="BI81" s="18">
        <f t="shared" si="49"/>
        <v>0.03</v>
      </c>
      <c r="BJ81" s="18">
        <f t="shared" si="49"/>
        <v>2.1000000000000001E-2</v>
      </c>
      <c r="BK81" s="18">
        <f t="shared" si="49"/>
        <v>3.5000000000000003E-2</v>
      </c>
      <c r="BL81" s="18">
        <f t="shared" si="49"/>
        <v>0.27500000000000002</v>
      </c>
      <c r="BM81" s="18">
        <f t="shared" si="49"/>
        <v>0.15444999999999998</v>
      </c>
      <c r="BN81" s="18">
        <f t="shared" si="49"/>
        <v>1.489E-2</v>
      </c>
      <c r="BO81" s="18">
        <f t="shared" ref="BO81" si="50">BO80/1000</f>
        <v>0.01</v>
      </c>
    </row>
    <row r="82" spans="1:69" ht="17.25" x14ac:dyDescent="0.3">
      <c r="A82" s="26"/>
      <c r="B82" s="27" t="s">
        <v>30</v>
      </c>
      <c r="C82" s="88"/>
      <c r="D82" s="28">
        <f t="shared" ref="D82:BN82" si="51">D78*D80</f>
        <v>1.3453999999999999</v>
      </c>
      <c r="E82" s="28">
        <f t="shared" si="51"/>
        <v>2.8000000000000003</v>
      </c>
      <c r="F82" s="28">
        <f t="shared" si="51"/>
        <v>0.86299999999999999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1.3248800000000001</v>
      </c>
      <c r="L82" s="28">
        <f t="shared" si="51"/>
        <v>1.2049800000000002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2.13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1.9609999999999999E-2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3.84</v>
      </c>
      <c r="BA82" s="28">
        <f t="shared" si="51"/>
        <v>5.6750000000000007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11.55</v>
      </c>
      <c r="BF82" s="28">
        <f t="shared" si="51"/>
        <v>0</v>
      </c>
      <c r="BG82" s="28">
        <f t="shared" si="51"/>
        <v>2.3000000000000003</v>
      </c>
      <c r="BH82" s="28">
        <f t="shared" si="51"/>
        <v>0.84</v>
      </c>
      <c r="BI82" s="28">
        <f t="shared" si="51"/>
        <v>0.3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0.92669999999999997</v>
      </c>
      <c r="BN82" s="28">
        <f t="shared" si="51"/>
        <v>4.4670000000000001E-2</v>
      </c>
      <c r="BO82" s="28">
        <f t="shared" ref="BO82" si="52">BO78*BO80</f>
        <v>0.35000000000000003</v>
      </c>
      <c r="BP82" s="29">
        <f>SUM(D82:BN82)</f>
        <v>35.164239999999999</v>
      </c>
      <c r="BQ82" s="30">
        <f>BP82/$C$7</f>
        <v>35.164239999999999</v>
      </c>
    </row>
    <row r="83" spans="1:69" ht="17.25" x14ac:dyDescent="0.3">
      <c r="A83" s="26"/>
      <c r="B83" s="27" t="s">
        <v>31</v>
      </c>
      <c r="C83" s="88"/>
      <c r="D83" s="28">
        <f t="shared" ref="D83:BN83" si="53">D78*D80</f>
        <v>1.3453999999999999</v>
      </c>
      <c r="E83" s="28">
        <f t="shared" si="53"/>
        <v>2.8000000000000003</v>
      </c>
      <c r="F83" s="28">
        <f t="shared" si="53"/>
        <v>0.86299999999999999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1.3248800000000001</v>
      </c>
      <c r="L83" s="28">
        <f t="shared" si="53"/>
        <v>1.2049800000000002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2.13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1.9609999999999999E-2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3.84</v>
      </c>
      <c r="BA83" s="28">
        <f t="shared" si="53"/>
        <v>5.6750000000000007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11.55</v>
      </c>
      <c r="BF83" s="28">
        <f t="shared" si="53"/>
        <v>0</v>
      </c>
      <c r="BG83" s="28">
        <f t="shared" si="53"/>
        <v>2.3000000000000003</v>
      </c>
      <c r="BH83" s="28">
        <f t="shared" si="53"/>
        <v>0.84</v>
      </c>
      <c r="BI83" s="28">
        <f t="shared" si="53"/>
        <v>0.3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0.92669999999999997</v>
      </c>
      <c r="BN83" s="28">
        <f t="shared" si="53"/>
        <v>4.4670000000000001E-2</v>
      </c>
      <c r="BO83" s="28">
        <f t="shared" ref="BO83" si="54">BO78*BO80</f>
        <v>0.35000000000000003</v>
      </c>
      <c r="BP83" s="29">
        <f>SUM(D83:BN83)</f>
        <v>35.164239999999999</v>
      </c>
      <c r="BQ83" s="30">
        <f>BP83/$C$7</f>
        <v>35.164239999999999</v>
      </c>
    </row>
    <row r="85" spans="1:69" x14ac:dyDescent="0.25">
      <c r="J85" s="1">
        <v>9</v>
      </c>
      <c r="K85" t="s">
        <v>2</v>
      </c>
      <c r="AB85" t="s">
        <v>34</v>
      </c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5">D5</f>
        <v>Хлеб пшеничный</v>
      </c>
      <c r="E86" s="89" t="str">
        <f t="shared" si="55"/>
        <v>Хлеб ржано-пшеничный</v>
      </c>
      <c r="F86" s="89" t="str">
        <f t="shared" si="55"/>
        <v>Сахар</v>
      </c>
      <c r="G86" s="89" t="str">
        <f t="shared" si="55"/>
        <v>Чай</v>
      </c>
      <c r="H86" s="89" t="str">
        <f t="shared" si="55"/>
        <v>Какао</v>
      </c>
      <c r="I86" s="89" t="str">
        <f t="shared" si="55"/>
        <v>Кофейный напиток</v>
      </c>
      <c r="J86" s="89" t="str">
        <f t="shared" si="55"/>
        <v>Молоко 2,5%</v>
      </c>
      <c r="K86" s="89" t="str">
        <f t="shared" si="55"/>
        <v>Масло сливочное</v>
      </c>
      <c r="L86" s="89" t="str">
        <f t="shared" si="55"/>
        <v>Сметана 15%</v>
      </c>
      <c r="M86" s="89" t="str">
        <f t="shared" si="55"/>
        <v>Молоко сухое</v>
      </c>
      <c r="N86" s="89" t="str">
        <f t="shared" si="55"/>
        <v>Снежок 2,5 %</v>
      </c>
      <c r="O86" s="89" t="str">
        <f t="shared" si="55"/>
        <v>Творог 5%</v>
      </c>
      <c r="P86" s="89" t="str">
        <f t="shared" si="55"/>
        <v>Молоко сгущенное</v>
      </c>
      <c r="Q86" s="89" t="str">
        <f t="shared" si="55"/>
        <v xml:space="preserve">Джем Сава </v>
      </c>
      <c r="R86" s="89" t="str">
        <f t="shared" si="55"/>
        <v>Сыр</v>
      </c>
      <c r="S86" s="89" t="str">
        <f t="shared" si="55"/>
        <v>Зеленый горошек</v>
      </c>
      <c r="T86" s="89" t="str">
        <f t="shared" si="55"/>
        <v>Кукуруза консервирован.</v>
      </c>
      <c r="U86" s="89" t="str">
        <f t="shared" si="55"/>
        <v>Консервы рыбные</v>
      </c>
      <c r="V86" s="89" t="str">
        <f t="shared" si="55"/>
        <v>Огурцы консервирован.</v>
      </c>
      <c r="W86" s="90" t="str">
        <f>W5</f>
        <v>Огурцы свежие</v>
      </c>
      <c r="X86" s="89" t="str">
        <f t="shared" si="55"/>
        <v>Яйцо</v>
      </c>
      <c r="Y86" s="89" t="str">
        <f t="shared" si="55"/>
        <v>Икра кабачковая</v>
      </c>
      <c r="Z86" s="89" t="str">
        <f t="shared" si="55"/>
        <v>Изюм</v>
      </c>
      <c r="AA86" s="89" t="str">
        <f t="shared" si="55"/>
        <v>Курага</v>
      </c>
      <c r="AB86" s="89" t="str">
        <f t="shared" si="55"/>
        <v>Чернослив</v>
      </c>
      <c r="AC86" s="89" t="str">
        <f t="shared" si="55"/>
        <v>Шиповник</v>
      </c>
      <c r="AD86" s="89" t="str">
        <f t="shared" si="55"/>
        <v>Сухофрукты</v>
      </c>
      <c r="AE86" s="89" t="str">
        <f t="shared" si="55"/>
        <v>Ягода свежемороженная</v>
      </c>
      <c r="AF86" s="89" t="str">
        <f t="shared" si="55"/>
        <v>Лимон</v>
      </c>
      <c r="AG86" s="89" t="str">
        <f t="shared" si="55"/>
        <v>Кисель</v>
      </c>
      <c r="AH86" s="89" t="str">
        <f t="shared" si="55"/>
        <v xml:space="preserve">Сок </v>
      </c>
      <c r="AI86" s="89" t="str">
        <f t="shared" si="55"/>
        <v>Макаронные изделия</v>
      </c>
      <c r="AJ86" s="89" t="str">
        <f t="shared" si="55"/>
        <v>Мука</v>
      </c>
      <c r="AK86" s="89" t="str">
        <f t="shared" si="55"/>
        <v>Дрожжи</v>
      </c>
      <c r="AL86" s="89" t="str">
        <f t="shared" si="55"/>
        <v>Печенье</v>
      </c>
      <c r="AM86" s="89" t="str">
        <f t="shared" si="55"/>
        <v>Пряники</v>
      </c>
      <c r="AN86" s="89" t="str">
        <f t="shared" si="55"/>
        <v>Вафли</v>
      </c>
      <c r="AO86" s="89" t="str">
        <f t="shared" si="55"/>
        <v>Конфеты</v>
      </c>
      <c r="AP86" s="89" t="str">
        <f t="shared" si="55"/>
        <v>Повидло Сава</v>
      </c>
      <c r="AQ86" s="89" t="str">
        <f t="shared" si="55"/>
        <v>Крупа геркулес</v>
      </c>
      <c r="AR86" s="89" t="str">
        <f t="shared" si="55"/>
        <v>Крупа горох</v>
      </c>
      <c r="AS86" s="89" t="str">
        <f t="shared" si="55"/>
        <v>Крупа гречневая</v>
      </c>
      <c r="AT86" s="89" t="str">
        <f t="shared" si="55"/>
        <v>Крупа кукурузная</v>
      </c>
      <c r="AU86" s="89" t="str">
        <f t="shared" si="55"/>
        <v>Крупа манная</v>
      </c>
      <c r="AV86" s="89" t="str">
        <f t="shared" si="55"/>
        <v>Крупа перловая</v>
      </c>
      <c r="AW86" s="89" t="str">
        <f t="shared" si="55"/>
        <v>Крупа пшеничная</v>
      </c>
      <c r="AX86" s="89" t="str">
        <f t="shared" si="55"/>
        <v>Крупа пшено</v>
      </c>
      <c r="AY86" s="89" t="str">
        <f t="shared" si="55"/>
        <v>Крупа ячневая</v>
      </c>
      <c r="AZ86" s="89" t="str">
        <f t="shared" si="55"/>
        <v>Рис</v>
      </c>
      <c r="BA86" s="89" t="str">
        <f t="shared" si="55"/>
        <v>Цыпленок бройлер</v>
      </c>
      <c r="BB86" s="89" t="str">
        <f t="shared" si="55"/>
        <v>Филе куриное</v>
      </c>
      <c r="BC86" s="89" t="str">
        <f t="shared" si="55"/>
        <v>Фарш говяжий</v>
      </c>
      <c r="BD86" s="89" t="str">
        <f t="shared" si="55"/>
        <v>Печень куриная</v>
      </c>
      <c r="BE86" s="89" t="str">
        <f t="shared" si="55"/>
        <v>Филе минтая</v>
      </c>
      <c r="BF86" s="89" t="str">
        <f t="shared" si="55"/>
        <v>Филе сельди слабосол.</v>
      </c>
      <c r="BG86" s="89" t="str">
        <f t="shared" si="55"/>
        <v>Картофель</v>
      </c>
      <c r="BH86" s="89" t="str">
        <f t="shared" si="55"/>
        <v>Морковь</v>
      </c>
      <c r="BI86" s="89" t="str">
        <f t="shared" si="55"/>
        <v>Лук</v>
      </c>
      <c r="BJ86" s="89" t="str">
        <f t="shared" si="55"/>
        <v>Капуста</v>
      </c>
      <c r="BK86" s="89" t="str">
        <f t="shared" si="55"/>
        <v>Свекла</v>
      </c>
      <c r="BL86" s="89" t="str">
        <f t="shared" si="55"/>
        <v>Томатная паста</v>
      </c>
      <c r="BM86" s="89" t="str">
        <f t="shared" si="55"/>
        <v>Масло растительное</v>
      </c>
      <c r="BN86" s="89" t="str">
        <f t="shared" si="55"/>
        <v>Соль</v>
      </c>
      <c r="BO86" s="89" t="str">
        <f t="shared" ref="BO86" si="56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1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$E$4</f>
        <v>1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5">
      <c r="A89" s="84"/>
      <c r="B89" s="5" t="s">
        <v>20</v>
      </c>
      <c r="C89" s="86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5">
      <c r="A90" s="84"/>
      <c r="B90" s="5"/>
      <c r="C90" s="86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5">
      <c r="A91" s="84"/>
      <c r="B91" s="5"/>
      <c r="C91" s="86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5">
      <c r="A92" s="84"/>
      <c r="B92" s="5"/>
      <c r="C92" s="87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7.25" x14ac:dyDescent="0.3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1.0999999999999999E-2</v>
      </c>
      <c r="G94" s="19">
        <f t="shared" si="63"/>
        <v>2.9999999999999997E-4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3.0000000000000001E-3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5.0000000000000001E-3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3.4000000000000002E-2</v>
      </c>
      <c r="AK94" s="19">
        <f t="shared" si="64"/>
        <v>2.9999999999999997E-4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3.0000000000000001E-3</v>
      </c>
      <c r="BN94" s="19">
        <f t="shared" si="64"/>
        <v>0</v>
      </c>
      <c r="BO94" s="19">
        <f t="shared" ref="BO94" si="65">PRODUCT(BO93,$E$4)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70</v>
      </c>
      <c r="F96" s="25">
        <f t="shared" si="66"/>
        <v>86.3</v>
      </c>
      <c r="G96" s="25">
        <f t="shared" si="66"/>
        <v>500</v>
      </c>
      <c r="H96" s="25">
        <f t="shared" si="66"/>
        <v>925.9</v>
      </c>
      <c r="I96" s="25">
        <f t="shared" si="66"/>
        <v>510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504</v>
      </c>
      <c r="N96" s="25">
        <f t="shared" si="66"/>
        <v>99.49</v>
      </c>
      <c r="O96" s="25">
        <f t="shared" si="66"/>
        <v>320.32</v>
      </c>
      <c r="P96" s="25">
        <f t="shared" si="66"/>
        <v>368.4</v>
      </c>
      <c r="Q96" s="25">
        <f t="shared" si="66"/>
        <v>380</v>
      </c>
      <c r="R96" s="25">
        <f t="shared" si="66"/>
        <v>0</v>
      </c>
      <c r="S96" s="25">
        <f t="shared" si="66"/>
        <v>130</v>
      </c>
      <c r="T96" s="25">
        <f t="shared" si="66"/>
        <v>0</v>
      </c>
      <c r="U96" s="25">
        <f t="shared" si="66"/>
        <v>628</v>
      </c>
      <c r="V96" s="25">
        <f t="shared" si="66"/>
        <v>329.48</v>
      </c>
      <c r="W96" s="25">
        <f>W44</f>
        <v>219</v>
      </c>
      <c r="X96" s="25">
        <f t="shared" si="66"/>
        <v>7.9</v>
      </c>
      <c r="Y96" s="25">
        <f t="shared" si="66"/>
        <v>0</v>
      </c>
      <c r="Z96" s="25">
        <f t="shared" si="66"/>
        <v>247</v>
      </c>
      <c r="AA96" s="25">
        <f t="shared" si="66"/>
        <v>360</v>
      </c>
      <c r="AB96" s="25">
        <f t="shared" si="66"/>
        <v>213</v>
      </c>
      <c r="AC96" s="25">
        <f t="shared" si="66"/>
        <v>314.44</v>
      </c>
      <c r="AD96" s="25">
        <f t="shared" si="66"/>
        <v>138</v>
      </c>
      <c r="AE96" s="25">
        <f t="shared" si="66"/>
        <v>388</v>
      </c>
      <c r="AF96" s="25">
        <f t="shared" si="66"/>
        <v>189</v>
      </c>
      <c r="AG96" s="25">
        <f t="shared" si="66"/>
        <v>218.18</v>
      </c>
      <c r="AH96" s="25">
        <f t="shared" si="66"/>
        <v>59.6</v>
      </c>
      <c r="AI96" s="25">
        <f t="shared" si="66"/>
        <v>65.75</v>
      </c>
      <c r="AJ96" s="25">
        <f t="shared" si="66"/>
        <v>37</v>
      </c>
      <c r="AK96" s="25">
        <f t="shared" si="66"/>
        <v>190</v>
      </c>
      <c r="AL96" s="25">
        <f t="shared" si="66"/>
        <v>185</v>
      </c>
      <c r="AM96" s="25">
        <f t="shared" si="66"/>
        <v>0</v>
      </c>
      <c r="AN96" s="25">
        <f t="shared" si="66"/>
        <v>240</v>
      </c>
      <c r="AO96" s="25">
        <f t="shared" si="66"/>
        <v>0</v>
      </c>
      <c r="AP96" s="25">
        <f t="shared" si="66"/>
        <v>213.79</v>
      </c>
      <c r="AQ96" s="25">
        <f t="shared" si="66"/>
        <v>60</v>
      </c>
      <c r="AR96" s="25">
        <f t="shared" si="66"/>
        <v>65.33</v>
      </c>
      <c r="AS96" s="25">
        <f t="shared" si="66"/>
        <v>84</v>
      </c>
      <c r="AT96" s="25">
        <f t="shared" si="66"/>
        <v>41.43</v>
      </c>
      <c r="AU96" s="25">
        <f t="shared" si="66"/>
        <v>54.28</v>
      </c>
      <c r="AV96" s="25">
        <f t="shared" si="66"/>
        <v>48.75</v>
      </c>
      <c r="AW96" s="25">
        <f t="shared" si="66"/>
        <v>114.28</v>
      </c>
      <c r="AX96" s="25">
        <f t="shared" si="66"/>
        <v>62.66</v>
      </c>
      <c r="AY96" s="25">
        <f t="shared" si="66"/>
        <v>56.66</v>
      </c>
      <c r="AZ96" s="25">
        <f t="shared" si="66"/>
        <v>128</v>
      </c>
      <c r="BA96" s="25">
        <f t="shared" si="66"/>
        <v>227</v>
      </c>
      <c r="BB96" s="25">
        <f t="shared" si="66"/>
        <v>357</v>
      </c>
      <c r="BC96" s="25">
        <f t="shared" si="66"/>
        <v>491.11</v>
      </c>
      <c r="BD96" s="25">
        <f t="shared" si="66"/>
        <v>205</v>
      </c>
      <c r="BE96" s="25">
        <f t="shared" si="66"/>
        <v>330</v>
      </c>
      <c r="BF96" s="25">
        <f t="shared" si="66"/>
        <v>0</v>
      </c>
      <c r="BG96" s="25">
        <f t="shared" si="66"/>
        <v>23</v>
      </c>
      <c r="BH96" s="25">
        <f t="shared" si="66"/>
        <v>21</v>
      </c>
      <c r="BI96" s="25">
        <f t="shared" si="66"/>
        <v>30</v>
      </c>
      <c r="BJ96" s="25">
        <f t="shared" si="66"/>
        <v>21</v>
      </c>
      <c r="BK96" s="25">
        <f t="shared" si="66"/>
        <v>35</v>
      </c>
      <c r="BL96" s="25">
        <f t="shared" si="66"/>
        <v>275</v>
      </c>
      <c r="BM96" s="25">
        <f t="shared" si="66"/>
        <v>154.44999999999999</v>
      </c>
      <c r="BN96" s="25">
        <f t="shared" si="66"/>
        <v>14.89</v>
      </c>
      <c r="BO96" s="25">
        <f t="shared" ref="BO96" si="67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7.0000000000000007E-2</v>
      </c>
      <c r="F97" s="18">
        <f t="shared" si="68"/>
        <v>8.6300000000000002E-2</v>
      </c>
      <c r="G97" s="18">
        <f t="shared" si="68"/>
        <v>0.5</v>
      </c>
      <c r="H97" s="18">
        <f t="shared" si="68"/>
        <v>0.92589999999999995</v>
      </c>
      <c r="I97" s="18">
        <f t="shared" si="68"/>
        <v>0.51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0.504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0.36839999999999995</v>
      </c>
      <c r="Q97" s="18">
        <f t="shared" si="68"/>
        <v>0.38</v>
      </c>
      <c r="R97" s="18">
        <f t="shared" si="68"/>
        <v>0</v>
      </c>
      <c r="S97" s="18">
        <f t="shared" si="68"/>
        <v>0.13</v>
      </c>
      <c r="T97" s="18">
        <f t="shared" si="68"/>
        <v>0</v>
      </c>
      <c r="U97" s="18">
        <f t="shared" si="68"/>
        <v>0.628</v>
      </c>
      <c r="V97" s="18">
        <f t="shared" si="68"/>
        <v>0.32948</v>
      </c>
      <c r="W97" s="18">
        <f>W96/1000</f>
        <v>0.219</v>
      </c>
      <c r="X97" s="18">
        <f t="shared" si="68"/>
        <v>7.9000000000000008E-3</v>
      </c>
      <c r="Y97" s="18">
        <f t="shared" si="68"/>
        <v>0</v>
      </c>
      <c r="Z97" s="18">
        <f t="shared" si="68"/>
        <v>0.247</v>
      </c>
      <c r="AA97" s="18">
        <f t="shared" si="68"/>
        <v>0.36</v>
      </c>
      <c r="AB97" s="18">
        <f t="shared" si="68"/>
        <v>0.21299999999999999</v>
      </c>
      <c r="AC97" s="18">
        <f t="shared" si="68"/>
        <v>0.31444</v>
      </c>
      <c r="AD97" s="18">
        <f t="shared" si="68"/>
        <v>0.13800000000000001</v>
      </c>
      <c r="AE97" s="18">
        <f t="shared" si="68"/>
        <v>0.38800000000000001</v>
      </c>
      <c r="AF97" s="18">
        <f t="shared" si="68"/>
        <v>0.189</v>
      </c>
      <c r="AG97" s="18">
        <f t="shared" si="68"/>
        <v>0.21818000000000001</v>
      </c>
      <c r="AH97" s="18">
        <f t="shared" si="68"/>
        <v>5.96E-2</v>
      </c>
      <c r="AI97" s="18">
        <f t="shared" si="68"/>
        <v>6.5750000000000003E-2</v>
      </c>
      <c r="AJ97" s="18">
        <f t="shared" si="68"/>
        <v>3.6999999999999998E-2</v>
      </c>
      <c r="AK97" s="18">
        <f t="shared" si="68"/>
        <v>0.19</v>
      </c>
      <c r="AL97" s="18">
        <f t="shared" si="68"/>
        <v>0.185</v>
      </c>
      <c r="AM97" s="18">
        <f t="shared" si="68"/>
        <v>0</v>
      </c>
      <c r="AN97" s="18">
        <f t="shared" si="68"/>
        <v>0.24</v>
      </c>
      <c r="AO97" s="18">
        <f t="shared" si="68"/>
        <v>0</v>
      </c>
      <c r="AP97" s="18">
        <f t="shared" si="68"/>
        <v>0.21378999999999998</v>
      </c>
      <c r="AQ97" s="18">
        <f t="shared" si="68"/>
        <v>0.06</v>
      </c>
      <c r="AR97" s="18">
        <f t="shared" si="68"/>
        <v>6.5329999999999999E-2</v>
      </c>
      <c r="AS97" s="18">
        <f t="shared" si="68"/>
        <v>8.4000000000000005E-2</v>
      </c>
      <c r="AT97" s="18">
        <f t="shared" si="68"/>
        <v>4.1430000000000002E-2</v>
      </c>
      <c r="AU97" s="18">
        <f t="shared" si="68"/>
        <v>5.4280000000000002E-2</v>
      </c>
      <c r="AV97" s="18">
        <f t="shared" si="68"/>
        <v>4.8750000000000002E-2</v>
      </c>
      <c r="AW97" s="18">
        <f t="shared" si="68"/>
        <v>0.11428000000000001</v>
      </c>
      <c r="AX97" s="18">
        <f t="shared" si="68"/>
        <v>6.2659999999999993E-2</v>
      </c>
      <c r="AY97" s="18">
        <f t="shared" si="68"/>
        <v>5.6659999999999995E-2</v>
      </c>
      <c r="AZ97" s="18">
        <f t="shared" si="68"/>
        <v>0.128</v>
      </c>
      <c r="BA97" s="18">
        <f t="shared" si="68"/>
        <v>0.22700000000000001</v>
      </c>
      <c r="BB97" s="18">
        <f t="shared" si="68"/>
        <v>0.35699999999999998</v>
      </c>
      <c r="BC97" s="18">
        <f t="shared" si="68"/>
        <v>0.49110999999999999</v>
      </c>
      <c r="BD97" s="18">
        <f t="shared" si="68"/>
        <v>0.20499999999999999</v>
      </c>
      <c r="BE97" s="18">
        <f t="shared" si="68"/>
        <v>0.33</v>
      </c>
      <c r="BF97" s="18">
        <f t="shared" si="68"/>
        <v>0</v>
      </c>
      <c r="BG97" s="18">
        <f t="shared" si="68"/>
        <v>2.3E-2</v>
      </c>
      <c r="BH97" s="18">
        <f t="shared" si="68"/>
        <v>2.1000000000000001E-2</v>
      </c>
      <c r="BI97" s="18">
        <f t="shared" si="68"/>
        <v>0.03</v>
      </c>
      <c r="BJ97" s="18">
        <f t="shared" si="68"/>
        <v>2.1000000000000001E-2</v>
      </c>
      <c r="BK97" s="18">
        <f t="shared" si="68"/>
        <v>3.5000000000000003E-2</v>
      </c>
      <c r="BL97" s="18">
        <f t="shared" si="68"/>
        <v>0.27500000000000002</v>
      </c>
      <c r="BM97" s="18">
        <f t="shared" si="68"/>
        <v>0.15444999999999998</v>
      </c>
      <c r="BN97" s="18">
        <f t="shared" si="68"/>
        <v>1.489E-2</v>
      </c>
      <c r="BO97" s="18">
        <f t="shared" ref="BO97" si="69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0">D94*D96</f>
        <v>0</v>
      </c>
      <c r="E98" s="28">
        <f t="shared" si="70"/>
        <v>0</v>
      </c>
      <c r="F98" s="28">
        <f t="shared" si="70"/>
        <v>0.94929999999999992</v>
      </c>
      <c r="G98" s="28">
        <f t="shared" si="70"/>
        <v>0.15</v>
      </c>
      <c r="H98" s="28">
        <f t="shared" si="70"/>
        <v>0</v>
      </c>
      <c r="I98" s="28">
        <f t="shared" si="70"/>
        <v>0</v>
      </c>
      <c r="J98" s="28">
        <f t="shared" si="70"/>
        <v>0.85655999999999999</v>
      </c>
      <c r="K98" s="28">
        <f t="shared" si="70"/>
        <v>1.9873200000000002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7.9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0.94500000000000006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1.258</v>
      </c>
      <c r="AK98" s="28">
        <f t="shared" si="70"/>
        <v>5.6999999999999995E-2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0.46334999999999998</v>
      </c>
      <c r="BN98" s="28">
        <f t="shared" si="70"/>
        <v>0</v>
      </c>
      <c r="BO98" s="28">
        <f t="shared" ref="BO98" si="71">BO94*BO96</f>
        <v>0</v>
      </c>
      <c r="BP98" s="29">
        <f>SUM(D98:BN98)</f>
        <v>14.56653</v>
      </c>
      <c r="BQ98" s="30">
        <f>BP98/$C$7</f>
        <v>14.56653</v>
      </c>
    </row>
    <row r="99" spans="1:69" ht="17.25" x14ac:dyDescent="0.3">
      <c r="A99" s="26"/>
      <c r="B99" s="27" t="s">
        <v>31</v>
      </c>
      <c r="C99" s="88"/>
      <c r="D99" s="28">
        <f t="shared" ref="D99:BN99" si="72">D94*D96</f>
        <v>0</v>
      </c>
      <c r="E99" s="28">
        <f t="shared" si="72"/>
        <v>0</v>
      </c>
      <c r="F99" s="28">
        <f t="shared" si="72"/>
        <v>0.94929999999999992</v>
      </c>
      <c r="G99" s="28">
        <f t="shared" si="72"/>
        <v>0.15</v>
      </c>
      <c r="H99" s="28">
        <f t="shared" si="72"/>
        <v>0</v>
      </c>
      <c r="I99" s="28">
        <f t="shared" si="72"/>
        <v>0</v>
      </c>
      <c r="J99" s="28">
        <f t="shared" si="72"/>
        <v>0.85655999999999999</v>
      </c>
      <c r="K99" s="28">
        <f t="shared" si="72"/>
        <v>1.9873200000000002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7.9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0.94500000000000006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1.258</v>
      </c>
      <c r="AK99" s="28">
        <f t="shared" si="72"/>
        <v>5.6999999999999995E-2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0.46334999999999998</v>
      </c>
      <c r="BN99" s="28">
        <f t="shared" si="72"/>
        <v>0</v>
      </c>
      <c r="BO99" s="28">
        <f t="shared" ref="BO99" si="73">BO94*BO96</f>
        <v>0</v>
      </c>
      <c r="BP99" s="29">
        <f>SUM(D99:BN99)</f>
        <v>14.56653</v>
      </c>
      <c r="BQ99" s="30">
        <f>BP99/$C$7</f>
        <v>14.56653</v>
      </c>
    </row>
    <row r="101" spans="1:69" x14ac:dyDescent="0.25">
      <c r="J101" s="1">
        <v>9</v>
      </c>
      <c r="K101" t="s">
        <v>2</v>
      </c>
      <c r="AB101" t="s">
        <v>34</v>
      </c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4">D5</f>
        <v>Хлеб пшеничный</v>
      </c>
      <c r="E102" s="89" t="str">
        <f t="shared" si="74"/>
        <v>Хлеб ржано-пшеничный</v>
      </c>
      <c r="F102" s="89" t="str">
        <f t="shared" si="74"/>
        <v>Сахар</v>
      </c>
      <c r="G102" s="89" t="str">
        <f t="shared" si="74"/>
        <v>Чай</v>
      </c>
      <c r="H102" s="89" t="str">
        <f t="shared" si="74"/>
        <v>Какао</v>
      </c>
      <c r="I102" s="89" t="str">
        <f t="shared" si="74"/>
        <v>Кофейный напиток</v>
      </c>
      <c r="J102" s="89" t="str">
        <f t="shared" si="74"/>
        <v>Молоко 2,5%</v>
      </c>
      <c r="K102" s="89" t="str">
        <f t="shared" si="74"/>
        <v>Масло сливочное</v>
      </c>
      <c r="L102" s="89" t="str">
        <f t="shared" si="74"/>
        <v>Сметана 15%</v>
      </c>
      <c r="M102" s="89" t="str">
        <f t="shared" si="74"/>
        <v>Молоко сухое</v>
      </c>
      <c r="N102" s="89" t="str">
        <f t="shared" si="74"/>
        <v>Снежок 2,5 %</v>
      </c>
      <c r="O102" s="89" t="str">
        <f t="shared" si="74"/>
        <v>Творог 5%</v>
      </c>
      <c r="P102" s="89" t="str">
        <f t="shared" si="74"/>
        <v>Молоко сгущенное</v>
      </c>
      <c r="Q102" s="89" t="str">
        <f t="shared" si="74"/>
        <v xml:space="preserve">Джем Сава </v>
      </c>
      <c r="R102" s="89" t="str">
        <f t="shared" si="74"/>
        <v>Сыр</v>
      </c>
      <c r="S102" s="89" t="str">
        <f t="shared" si="74"/>
        <v>Зеленый горошек</v>
      </c>
      <c r="T102" s="89" t="str">
        <f t="shared" si="74"/>
        <v>Кукуруза консервирован.</v>
      </c>
      <c r="U102" s="89" t="str">
        <f t="shared" si="74"/>
        <v>Консервы рыбные</v>
      </c>
      <c r="V102" s="89" t="str">
        <f t="shared" si="74"/>
        <v>Огурцы консервирован.</v>
      </c>
      <c r="W102" s="90" t="str">
        <f>W5</f>
        <v>Огурцы свежие</v>
      </c>
      <c r="X102" s="89" t="str">
        <f t="shared" si="74"/>
        <v>Яйцо</v>
      </c>
      <c r="Y102" s="89" t="str">
        <f t="shared" si="74"/>
        <v>Икра кабачковая</v>
      </c>
      <c r="Z102" s="89" t="str">
        <f t="shared" si="74"/>
        <v>Изюм</v>
      </c>
      <c r="AA102" s="89" t="str">
        <f t="shared" si="74"/>
        <v>Курага</v>
      </c>
      <c r="AB102" s="89" t="str">
        <f t="shared" si="74"/>
        <v>Чернослив</v>
      </c>
      <c r="AC102" s="89" t="str">
        <f t="shared" si="74"/>
        <v>Шиповник</v>
      </c>
      <c r="AD102" s="89" t="str">
        <f t="shared" si="74"/>
        <v>Сухофрукты</v>
      </c>
      <c r="AE102" s="89" t="str">
        <f t="shared" si="74"/>
        <v>Ягода свежемороженная</v>
      </c>
      <c r="AF102" s="89" t="str">
        <f t="shared" si="74"/>
        <v>Лимон</v>
      </c>
      <c r="AG102" s="89" t="str">
        <f t="shared" si="74"/>
        <v>Кисель</v>
      </c>
      <c r="AH102" s="89" t="str">
        <f t="shared" si="74"/>
        <v xml:space="preserve">Сок </v>
      </c>
      <c r="AI102" s="89" t="str">
        <f t="shared" si="74"/>
        <v>Макаронные изделия</v>
      </c>
      <c r="AJ102" s="89" t="str">
        <f t="shared" si="74"/>
        <v>Мука</v>
      </c>
      <c r="AK102" s="89" t="str">
        <f t="shared" si="74"/>
        <v>Дрожжи</v>
      </c>
      <c r="AL102" s="89" t="str">
        <f t="shared" si="74"/>
        <v>Печенье</v>
      </c>
      <c r="AM102" s="89" t="str">
        <f t="shared" si="74"/>
        <v>Пряники</v>
      </c>
      <c r="AN102" s="89" t="str">
        <f t="shared" si="74"/>
        <v>Вафли</v>
      </c>
      <c r="AO102" s="89" t="str">
        <f t="shared" si="74"/>
        <v>Конфеты</v>
      </c>
      <c r="AP102" s="89" t="str">
        <f t="shared" si="74"/>
        <v>Повидло Сава</v>
      </c>
      <c r="AQ102" s="89" t="str">
        <f t="shared" si="74"/>
        <v>Крупа геркулес</v>
      </c>
      <c r="AR102" s="89" t="str">
        <f t="shared" si="74"/>
        <v>Крупа горох</v>
      </c>
      <c r="AS102" s="89" t="str">
        <f t="shared" si="74"/>
        <v>Крупа гречневая</v>
      </c>
      <c r="AT102" s="89" t="str">
        <f t="shared" si="74"/>
        <v>Крупа кукурузная</v>
      </c>
      <c r="AU102" s="89" t="str">
        <f t="shared" si="74"/>
        <v>Крупа манная</v>
      </c>
      <c r="AV102" s="89" t="str">
        <f t="shared" si="74"/>
        <v>Крупа перловая</v>
      </c>
      <c r="AW102" s="89" t="str">
        <f t="shared" si="74"/>
        <v>Крупа пшеничная</v>
      </c>
      <c r="AX102" s="89" t="str">
        <f t="shared" si="74"/>
        <v>Крупа пшено</v>
      </c>
      <c r="AY102" s="89" t="str">
        <f t="shared" si="74"/>
        <v>Крупа ячневая</v>
      </c>
      <c r="AZ102" s="89" t="str">
        <f t="shared" si="74"/>
        <v>Рис</v>
      </c>
      <c r="BA102" s="89" t="str">
        <f t="shared" si="74"/>
        <v>Цыпленок бройлер</v>
      </c>
      <c r="BB102" s="89" t="str">
        <f t="shared" si="74"/>
        <v>Филе куриное</v>
      </c>
      <c r="BC102" s="89" t="str">
        <f t="shared" si="74"/>
        <v>Фарш говяжий</v>
      </c>
      <c r="BD102" s="89" t="str">
        <f t="shared" si="74"/>
        <v>Печень куриная</v>
      </c>
      <c r="BE102" s="89" t="str">
        <f t="shared" si="74"/>
        <v>Филе минтая</v>
      </c>
      <c r="BF102" s="89" t="str">
        <f t="shared" si="74"/>
        <v>Филе сельди слабосол.</v>
      </c>
      <c r="BG102" s="89" t="str">
        <f t="shared" si="74"/>
        <v>Картофель</v>
      </c>
      <c r="BH102" s="89" t="str">
        <f t="shared" si="74"/>
        <v>Морковь</v>
      </c>
      <c r="BI102" s="89" t="str">
        <f t="shared" si="74"/>
        <v>Лук</v>
      </c>
      <c r="BJ102" s="89" t="str">
        <f t="shared" si="74"/>
        <v>Капуста</v>
      </c>
      <c r="BK102" s="89" t="str">
        <f t="shared" si="74"/>
        <v>Свекла</v>
      </c>
      <c r="BL102" s="89" t="str">
        <f t="shared" si="74"/>
        <v>Томатная паста</v>
      </c>
      <c r="BM102" s="89" t="str">
        <f t="shared" si="74"/>
        <v>Масло растительное</v>
      </c>
      <c r="BN102" s="89" t="str">
        <f t="shared" si="74"/>
        <v>Соль</v>
      </c>
      <c r="BO102" s="89" t="str">
        <f t="shared" ref="BO102" si="75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1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$E$4</f>
        <v>1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5">
      <c r="A105" s="84"/>
      <c r="B105" t="s">
        <v>15</v>
      </c>
      <c r="C105" s="86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5">
      <c r="A106" s="84"/>
      <c r="B106" s="9" t="s">
        <v>23</v>
      </c>
      <c r="C106" s="86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5">
      <c r="A107" s="84"/>
      <c r="B107" s="15"/>
      <c r="C107" s="86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5">
      <c r="A108" s="84"/>
      <c r="B108" s="5"/>
      <c r="C108" s="87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7.25" x14ac:dyDescent="0.3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2">PRODUCT(D109,$E$4)</f>
        <v>0.02</v>
      </c>
      <c r="E110" s="19">
        <f t="shared" si="82"/>
        <v>0</v>
      </c>
      <c r="F110" s="19">
        <f t="shared" si="82"/>
        <v>8.0000000000000002E-3</v>
      </c>
      <c r="G110" s="19">
        <f t="shared" si="82"/>
        <v>2.9999999999999997E-4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0.1</v>
      </c>
      <c r="BH110" s="19">
        <f t="shared" si="82"/>
        <v>0.03</v>
      </c>
      <c r="BI110" s="19">
        <f t="shared" si="82"/>
        <v>0</v>
      </c>
      <c r="BJ110" s="19">
        <f t="shared" si="82"/>
        <v>0.03</v>
      </c>
      <c r="BK110" s="19">
        <f t="shared" si="82"/>
        <v>0</v>
      </c>
      <c r="BL110" s="19">
        <f t="shared" si="82"/>
        <v>0</v>
      </c>
      <c r="BM110" s="19">
        <f t="shared" si="82"/>
        <v>3.0000000000000001E-3</v>
      </c>
      <c r="BN110" s="19">
        <f t="shared" si="82"/>
        <v>5.0000000000000001E-4</v>
      </c>
      <c r="BO110" s="19">
        <f t="shared" ref="BO110" si="83">PRODUCT(BO109,$E$4)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70</v>
      </c>
      <c r="F112" s="25">
        <f t="shared" si="84"/>
        <v>86.3</v>
      </c>
      <c r="G112" s="25">
        <f t="shared" si="84"/>
        <v>500</v>
      </c>
      <c r="H112" s="25">
        <f t="shared" si="84"/>
        <v>925.9</v>
      </c>
      <c r="I112" s="25">
        <f t="shared" si="84"/>
        <v>510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504</v>
      </c>
      <c r="N112" s="25">
        <f t="shared" si="84"/>
        <v>99.49</v>
      </c>
      <c r="O112" s="25">
        <f t="shared" si="84"/>
        <v>320.32</v>
      </c>
      <c r="P112" s="25">
        <f t="shared" si="84"/>
        <v>368.4</v>
      </c>
      <c r="Q112" s="25">
        <f t="shared" si="84"/>
        <v>380</v>
      </c>
      <c r="R112" s="25">
        <f t="shared" si="84"/>
        <v>0</v>
      </c>
      <c r="S112" s="25">
        <f t="shared" si="84"/>
        <v>130</v>
      </c>
      <c r="T112" s="25">
        <f t="shared" si="84"/>
        <v>0</v>
      </c>
      <c r="U112" s="25">
        <f t="shared" si="84"/>
        <v>628</v>
      </c>
      <c r="V112" s="25">
        <f t="shared" si="84"/>
        <v>329.48</v>
      </c>
      <c r="W112" s="25">
        <f>W44</f>
        <v>219</v>
      </c>
      <c r="X112" s="25">
        <f t="shared" si="84"/>
        <v>7.9</v>
      </c>
      <c r="Y112" s="25">
        <f t="shared" si="84"/>
        <v>0</v>
      </c>
      <c r="Z112" s="25">
        <f t="shared" si="84"/>
        <v>247</v>
      </c>
      <c r="AA112" s="25">
        <f t="shared" si="84"/>
        <v>360</v>
      </c>
      <c r="AB112" s="25">
        <f t="shared" si="84"/>
        <v>213</v>
      </c>
      <c r="AC112" s="25">
        <f t="shared" si="84"/>
        <v>314.44</v>
      </c>
      <c r="AD112" s="25">
        <f t="shared" si="84"/>
        <v>138</v>
      </c>
      <c r="AE112" s="25">
        <f t="shared" si="84"/>
        <v>388</v>
      </c>
      <c r="AF112" s="25">
        <f t="shared" si="84"/>
        <v>189</v>
      </c>
      <c r="AG112" s="25">
        <f t="shared" si="84"/>
        <v>218.18</v>
      </c>
      <c r="AH112" s="25">
        <f t="shared" si="84"/>
        <v>59.6</v>
      </c>
      <c r="AI112" s="25">
        <f t="shared" si="84"/>
        <v>65.75</v>
      </c>
      <c r="AJ112" s="25">
        <f t="shared" si="84"/>
        <v>37</v>
      </c>
      <c r="AK112" s="25">
        <f t="shared" si="84"/>
        <v>190</v>
      </c>
      <c r="AL112" s="25">
        <f t="shared" si="84"/>
        <v>185</v>
      </c>
      <c r="AM112" s="25">
        <f t="shared" si="84"/>
        <v>0</v>
      </c>
      <c r="AN112" s="25">
        <f t="shared" si="84"/>
        <v>240</v>
      </c>
      <c r="AO112" s="25">
        <f t="shared" si="84"/>
        <v>0</v>
      </c>
      <c r="AP112" s="25">
        <f t="shared" si="84"/>
        <v>213.79</v>
      </c>
      <c r="AQ112" s="25">
        <f t="shared" si="84"/>
        <v>60</v>
      </c>
      <c r="AR112" s="25">
        <f t="shared" si="84"/>
        <v>65.33</v>
      </c>
      <c r="AS112" s="25">
        <f t="shared" si="84"/>
        <v>84</v>
      </c>
      <c r="AT112" s="25">
        <f t="shared" si="84"/>
        <v>41.43</v>
      </c>
      <c r="AU112" s="25">
        <f t="shared" si="84"/>
        <v>54.28</v>
      </c>
      <c r="AV112" s="25">
        <f t="shared" si="84"/>
        <v>48.75</v>
      </c>
      <c r="AW112" s="25">
        <f t="shared" si="84"/>
        <v>114.28</v>
      </c>
      <c r="AX112" s="25">
        <f t="shared" si="84"/>
        <v>62.66</v>
      </c>
      <c r="AY112" s="25">
        <f t="shared" si="84"/>
        <v>56.66</v>
      </c>
      <c r="AZ112" s="25">
        <f t="shared" si="84"/>
        <v>128</v>
      </c>
      <c r="BA112" s="25">
        <f t="shared" si="84"/>
        <v>227</v>
      </c>
      <c r="BB112" s="25">
        <f t="shared" si="84"/>
        <v>357</v>
      </c>
      <c r="BC112" s="25">
        <f t="shared" si="84"/>
        <v>491.11</v>
      </c>
      <c r="BD112" s="25">
        <f t="shared" si="84"/>
        <v>205</v>
      </c>
      <c r="BE112" s="25">
        <f t="shared" si="84"/>
        <v>330</v>
      </c>
      <c r="BF112" s="25">
        <f t="shared" si="84"/>
        <v>0</v>
      </c>
      <c r="BG112" s="25">
        <f t="shared" si="84"/>
        <v>23</v>
      </c>
      <c r="BH112" s="25">
        <f t="shared" si="84"/>
        <v>21</v>
      </c>
      <c r="BI112" s="25">
        <f t="shared" si="84"/>
        <v>30</v>
      </c>
      <c r="BJ112" s="25">
        <f t="shared" si="84"/>
        <v>21</v>
      </c>
      <c r="BK112" s="25">
        <f t="shared" si="84"/>
        <v>35</v>
      </c>
      <c r="BL112" s="25">
        <f t="shared" si="84"/>
        <v>275</v>
      </c>
      <c r="BM112" s="25">
        <f t="shared" si="84"/>
        <v>154.44999999999999</v>
      </c>
      <c r="BN112" s="25">
        <f t="shared" si="84"/>
        <v>14.89</v>
      </c>
      <c r="BO112" s="25">
        <f t="shared" ref="BO112" si="85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7.0000000000000007E-2</v>
      </c>
      <c r="F113" s="18">
        <f t="shared" si="86"/>
        <v>8.6300000000000002E-2</v>
      </c>
      <c r="G113" s="18">
        <f t="shared" si="86"/>
        <v>0.5</v>
      </c>
      <c r="H113" s="18">
        <f t="shared" si="86"/>
        <v>0.92589999999999995</v>
      </c>
      <c r="I113" s="18">
        <f t="shared" si="86"/>
        <v>0.51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0.504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0.36839999999999995</v>
      </c>
      <c r="Q113" s="18">
        <f t="shared" si="86"/>
        <v>0.38</v>
      </c>
      <c r="R113" s="18">
        <f t="shared" si="86"/>
        <v>0</v>
      </c>
      <c r="S113" s="18">
        <f t="shared" si="86"/>
        <v>0.13</v>
      </c>
      <c r="T113" s="18">
        <f t="shared" si="86"/>
        <v>0</v>
      </c>
      <c r="U113" s="18">
        <f t="shared" si="86"/>
        <v>0.628</v>
      </c>
      <c r="V113" s="18">
        <f t="shared" si="86"/>
        <v>0.32948</v>
      </c>
      <c r="W113" s="18">
        <f>W112/1000</f>
        <v>0.219</v>
      </c>
      <c r="X113" s="18">
        <f t="shared" si="86"/>
        <v>7.9000000000000008E-3</v>
      </c>
      <c r="Y113" s="18">
        <f t="shared" si="86"/>
        <v>0</v>
      </c>
      <c r="Z113" s="18">
        <f t="shared" si="86"/>
        <v>0.247</v>
      </c>
      <c r="AA113" s="18">
        <f t="shared" si="86"/>
        <v>0.36</v>
      </c>
      <c r="AB113" s="18">
        <f t="shared" si="86"/>
        <v>0.21299999999999999</v>
      </c>
      <c r="AC113" s="18">
        <f t="shared" si="86"/>
        <v>0.31444</v>
      </c>
      <c r="AD113" s="18">
        <f t="shared" si="86"/>
        <v>0.13800000000000001</v>
      </c>
      <c r="AE113" s="18">
        <f t="shared" si="86"/>
        <v>0.38800000000000001</v>
      </c>
      <c r="AF113" s="18">
        <f t="shared" si="86"/>
        <v>0.189</v>
      </c>
      <c r="AG113" s="18">
        <f t="shared" si="86"/>
        <v>0.21818000000000001</v>
      </c>
      <c r="AH113" s="18">
        <f t="shared" si="86"/>
        <v>5.96E-2</v>
      </c>
      <c r="AI113" s="18">
        <f t="shared" si="86"/>
        <v>6.5750000000000003E-2</v>
      </c>
      <c r="AJ113" s="18">
        <f t="shared" si="86"/>
        <v>3.6999999999999998E-2</v>
      </c>
      <c r="AK113" s="18">
        <f t="shared" si="86"/>
        <v>0.19</v>
      </c>
      <c r="AL113" s="18">
        <f t="shared" si="86"/>
        <v>0.185</v>
      </c>
      <c r="AM113" s="18">
        <f t="shared" si="86"/>
        <v>0</v>
      </c>
      <c r="AN113" s="18">
        <f t="shared" si="86"/>
        <v>0.24</v>
      </c>
      <c r="AO113" s="18">
        <f t="shared" si="86"/>
        <v>0</v>
      </c>
      <c r="AP113" s="18">
        <f t="shared" si="86"/>
        <v>0.21378999999999998</v>
      </c>
      <c r="AQ113" s="18">
        <f t="shared" si="86"/>
        <v>0.06</v>
      </c>
      <c r="AR113" s="18">
        <f t="shared" si="86"/>
        <v>6.5329999999999999E-2</v>
      </c>
      <c r="AS113" s="18">
        <f t="shared" si="86"/>
        <v>8.4000000000000005E-2</v>
      </c>
      <c r="AT113" s="18">
        <f t="shared" si="86"/>
        <v>4.1430000000000002E-2</v>
      </c>
      <c r="AU113" s="18">
        <f t="shared" si="86"/>
        <v>5.4280000000000002E-2</v>
      </c>
      <c r="AV113" s="18">
        <f t="shared" si="86"/>
        <v>4.8750000000000002E-2</v>
      </c>
      <c r="AW113" s="18">
        <f t="shared" si="86"/>
        <v>0.11428000000000001</v>
      </c>
      <c r="AX113" s="18">
        <f t="shared" si="86"/>
        <v>6.2659999999999993E-2</v>
      </c>
      <c r="AY113" s="18">
        <f t="shared" si="86"/>
        <v>5.6659999999999995E-2</v>
      </c>
      <c r="AZ113" s="18">
        <f t="shared" si="86"/>
        <v>0.128</v>
      </c>
      <c r="BA113" s="18">
        <f t="shared" si="86"/>
        <v>0.22700000000000001</v>
      </c>
      <c r="BB113" s="18">
        <f t="shared" si="86"/>
        <v>0.35699999999999998</v>
      </c>
      <c r="BC113" s="18">
        <f t="shared" si="86"/>
        <v>0.49110999999999999</v>
      </c>
      <c r="BD113" s="18">
        <f t="shared" si="86"/>
        <v>0.20499999999999999</v>
      </c>
      <c r="BE113" s="18">
        <f t="shared" si="86"/>
        <v>0.33</v>
      </c>
      <c r="BF113" s="18">
        <f t="shared" si="86"/>
        <v>0</v>
      </c>
      <c r="BG113" s="18">
        <f t="shared" si="86"/>
        <v>2.3E-2</v>
      </c>
      <c r="BH113" s="18">
        <f t="shared" si="86"/>
        <v>2.1000000000000001E-2</v>
      </c>
      <c r="BI113" s="18">
        <f t="shared" si="86"/>
        <v>0.03</v>
      </c>
      <c r="BJ113" s="18">
        <f t="shared" si="86"/>
        <v>2.1000000000000001E-2</v>
      </c>
      <c r="BK113" s="18">
        <f t="shared" si="86"/>
        <v>3.5000000000000003E-2</v>
      </c>
      <c r="BL113" s="18">
        <f t="shared" si="86"/>
        <v>0.27500000000000002</v>
      </c>
      <c r="BM113" s="18">
        <f t="shared" si="86"/>
        <v>0.15444999999999998</v>
      </c>
      <c r="BN113" s="18">
        <f t="shared" si="86"/>
        <v>1.489E-2</v>
      </c>
      <c r="BO113" s="18">
        <f t="shared" ref="BO113" si="87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8">D110*D112</f>
        <v>1.3453999999999999</v>
      </c>
      <c r="E114" s="28">
        <f t="shared" si="88"/>
        <v>0</v>
      </c>
      <c r="F114" s="28">
        <f t="shared" si="88"/>
        <v>0.69040000000000001</v>
      </c>
      <c r="G114" s="28">
        <f t="shared" si="88"/>
        <v>0.15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2.3000000000000003</v>
      </c>
      <c r="BH114" s="28">
        <f t="shared" si="88"/>
        <v>0.63</v>
      </c>
      <c r="BI114" s="28">
        <f t="shared" si="88"/>
        <v>0</v>
      </c>
      <c r="BJ114" s="28">
        <f t="shared" si="88"/>
        <v>0.63</v>
      </c>
      <c r="BK114" s="28">
        <f t="shared" si="88"/>
        <v>0</v>
      </c>
      <c r="BL114" s="28">
        <f t="shared" si="88"/>
        <v>0</v>
      </c>
      <c r="BM114" s="28">
        <f t="shared" si="88"/>
        <v>0.46334999999999998</v>
      </c>
      <c r="BN114" s="28">
        <f t="shared" si="88"/>
        <v>7.4450000000000002E-3</v>
      </c>
      <c r="BO114" s="28">
        <f t="shared" ref="BO114" si="89">BO110*BO112</f>
        <v>0</v>
      </c>
      <c r="BP114" s="29">
        <f>SUM(D114:BN114)</f>
        <v>6.2165949999999999</v>
      </c>
      <c r="BQ114" s="30">
        <f>BP114/$C$7</f>
        <v>6.2165949999999999</v>
      </c>
    </row>
    <row r="115" spans="1:69" ht="17.25" x14ac:dyDescent="0.3">
      <c r="A115" s="26"/>
      <c r="B115" s="27" t="s">
        <v>31</v>
      </c>
      <c r="C115" s="88"/>
      <c r="D115" s="28">
        <f t="shared" ref="D115:BN115" si="90">D110*D112</f>
        <v>1.3453999999999999</v>
      </c>
      <c r="E115" s="28">
        <f t="shared" si="90"/>
        <v>0</v>
      </c>
      <c r="F115" s="28">
        <f t="shared" si="90"/>
        <v>0.69040000000000001</v>
      </c>
      <c r="G115" s="28">
        <f t="shared" si="90"/>
        <v>0.15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2.3000000000000003</v>
      </c>
      <c r="BH115" s="28">
        <f t="shared" si="90"/>
        <v>0.63</v>
      </c>
      <c r="BI115" s="28">
        <f t="shared" si="90"/>
        <v>0</v>
      </c>
      <c r="BJ115" s="28">
        <f t="shared" si="90"/>
        <v>0.63</v>
      </c>
      <c r="BK115" s="28">
        <f t="shared" si="90"/>
        <v>0</v>
      </c>
      <c r="BL115" s="28">
        <f t="shared" si="90"/>
        <v>0</v>
      </c>
      <c r="BM115" s="28">
        <f t="shared" si="90"/>
        <v>0.46334999999999998</v>
      </c>
      <c r="BN115" s="28">
        <f t="shared" si="90"/>
        <v>7.4450000000000002E-3</v>
      </c>
      <c r="BO115" s="28">
        <f t="shared" ref="BO115" si="91">BO110*BO112</f>
        <v>0</v>
      </c>
      <c r="BP115" s="29">
        <f>SUM(D115:BN115)</f>
        <v>6.2165949999999999</v>
      </c>
      <c r="BQ115" s="30">
        <f>BP115/$C$7</f>
        <v>6.2165949999999999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B1" zoomScale="75" zoomScaleNormal="75" workbookViewId="0">
      <selection activeCell="B7" sqref="B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104</v>
      </c>
      <c r="G2" t="s">
        <v>37</v>
      </c>
    </row>
    <row r="4" spans="1:69" x14ac:dyDescent="0.25">
      <c r="D4" t="s">
        <v>2</v>
      </c>
      <c r="F4" s="1">
        <v>1</v>
      </c>
      <c r="G4" t="s">
        <v>41</v>
      </c>
      <c r="K4" s="49">
        <v>44967</v>
      </c>
      <c r="L4" s="2"/>
    </row>
    <row r="5" spans="1:69" s="34" customFormat="1" ht="15" customHeight="1" x14ac:dyDescent="0.25">
      <c r="A5" s="96"/>
      <c r="B5" s="33" t="s">
        <v>3</v>
      </c>
      <c r="C5" s="98" t="s">
        <v>4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90" t="s">
        <v>100</v>
      </c>
      <c r="BP5" s="94" t="s">
        <v>5</v>
      </c>
      <c r="BQ5" s="94" t="s">
        <v>6</v>
      </c>
    </row>
    <row r="6" spans="1:69" s="34" customFormat="1" ht="45.75" customHeight="1" x14ac:dyDescent="0.25">
      <c r="A6" s="97"/>
      <c r="B6" s="4" t="s">
        <v>7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1"/>
      <c r="BP6" s="94"/>
      <c r="BQ6" s="94"/>
    </row>
    <row r="7" spans="1:69" ht="14.25" customHeight="1" x14ac:dyDescent="0.25">
      <c r="A7" s="84" t="s">
        <v>8</v>
      </c>
      <c r="B7" s="5" t="s">
        <v>107</v>
      </c>
      <c r="C7" s="85">
        <f>$F$4</f>
        <v>1</v>
      </c>
      <c r="D7" s="5"/>
      <c r="E7" s="5"/>
      <c r="F7" s="5"/>
      <c r="G7" s="5"/>
      <c r="H7" s="5"/>
      <c r="I7" s="5"/>
      <c r="J7" s="5">
        <v>5.5E-2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13"/>
      <c r="W7" s="13"/>
      <c r="X7" s="13">
        <v>1</v>
      </c>
      <c r="Y7" s="13"/>
      <c r="Z7" s="13"/>
      <c r="AA7" s="13"/>
      <c r="AB7" s="13"/>
      <c r="AC7" s="13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>
        <v>1E-3</v>
      </c>
      <c r="BO7" s="5"/>
    </row>
    <row r="8" spans="1:69" x14ac:dyDescent="0.25">
      <c r="A8" s="84"/>
      <c r="B8" s="7" t="s">
        <v>10</v>
      </c>
      <c r="C8" s="86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">
        <v>11</v>
      </c>
      <c r="C9" s="86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">
        <v>13</v>
      </c>
      <c r="C12" s="85">
        <f>$F$4</f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4"/>
      <c r="B13" s="8" t="s">
        <v>38</v>
      </c>
      <c r="C13" s="86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4"/>
      <c r="B14" s="5" t="s">
        <v>14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4"/>
      <c r="B15" s="5" t="s">
        <v>15</v>
      </c>
      <c r="C15" s="86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">
        <v>16</v>
      </c>
      <c r="C16" s="86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4"/>
      <c r="B17" s="15" t="s">
        <v>17</v>
      </c>
      <c r="C17" s="86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4" t="s">
        <v>18</v>
      </c>
      <c r="B20" s="5" t="s">
        <v>19</v>
      </c>
      <c r="C20" s="85">
        <f>$F$4</f>
        <v>1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4"/>
      <c r="B21" s="75" t="s">
        <v>20</v>
      </c>
      <c r="C21" s="86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4" t="s">
        <v>21</v>
      </c>
      <c r="B25" s="14" t="s">
        <v>22</v>
      </c>
      <c r="C25" s="85">
        <f>$F$4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4"/>
      <c r="B26" t="s">
        <v>15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4"/>
      <c r="B27" s="9" t="s">
        <v>23</v>
      </c>
      <c r="C27" s="86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4.3000000000000003E-2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0.14700000000000002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0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1.1000000000000001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6.5000000000000006E-3</v>
      </c>
      <c r="BO30" s="41">
        <f t="shared" ref="BO30" si="3">SUM(BO7:BO29)</f>
        <v>0.05</v>
      </c>
    </row>
    <row r="31" spans="1:68" ht="17.25" x14ac:dyDescent="0.3">
      <c r="A31" s="38"/>
      <c r="B31" s="39" t="s">
        <v>39</v>
      </c>
      <c r="C31" s="40"/>
      <c r="D31" s="42">
        <f t="shared" ref="D31:BN31" si="4">PRODUCT(D30,$F$4)</f>
        <v>0.08</v>
      </c>
      <c r="E31" s="42">
        <f t="shared" si="4"/>
        <v>0.05</v>
      </c>
      <c r="F31" s="42">
        <f t="shared" si="4"/>
        <v>4.3000000000000003E-2</v>
      </c>
      <c r="G31" s="42">
        <f t="shared" si="4"/>
        <v>1.1999999999999999E-3</v>
      </c>
      <c r="H31" s="42">
        <f t="shared" si="4"/>
        <v>1.1999999999999999E-3</v>
      </c>
      <c r="I31" s="42">
        <f t="shared" si="4"/>
        <v>0</v>
      </c>
      <c r="J31" s="42">
        <f t="shared" si="4"/>
        <v>0.14700000000000002</v>
      </c>
      <c r="K31" s="42">
        <f t="shared" si="4"/>
        <v>9.0000000000000011E-3</v>
      </c>
      <c r="L31" s="42">
        <f t="shared" si="4"/>
        <v>7.0000000000000001E-3</v>
      </c>
      <c r="M31" s="42">
        <f t="shared" ref="M31:X31" si="5">PRODUCT(M30,$F$4)</f>
        <v>0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1.1000000000000001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1.4999999999999999E-2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6.0000000000000001E-3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3.9600000000000003E-2</v>
      </c>
      <c r="AK31" s="42">
        <f t="shared" si="4"/>
        <v>8.5700000000000001E-4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3.5000000000000003E-2</v>
      </c>
      <c r="BA31" s="42">
        <f t="shared" si="4"/>
        <v>0.03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0.05</v>
      </c>
      <c r="BF31" s="42">
        <f t="shared" si="4"/>
        <v>0</v>
      </c>
      <c r="BG31" s="42">
        <f t="shared" si="4"/>
        <v>0.29399999999999998</v>
      </c>
      <c r="BH31" s="42">
        <f t="shared" si="4"/>
        <v>6.6000000000000003E-2</v>
      </c>
      <c r="BI31" s="42">
        <f t="shared" si="4"/>
        <v>3.9E-2</v>
      </c>
      <c r="BJ31" s="42">
        <f t="shared" si="4"/>
        <v>4.4999999999999998E-2</v>
      </c>
      <c r="BK31" s="42">
        <f t="shared" si="4"/>
        <v>0</v>
      </c>
      <c r="BL31" s="42">
        <f t="shared" si="4"/>
        <v>0</v>
      </c>
      <c r="BM31" s="42">
        <f t="shared" si="4"/>
        <v>1.4999999999999999E-2</v>
      </c>
      <c r="BN31" s="42">
        <f t="shared" si="4"/>
        <v>6.5000000000000006E-3</v>
      </c>
      <c r="BO31" s="42">
        <f t="shared" ref="BO31" si="7">PRODUCT(BO30,$F$4)</f>
        <v>0.05</v>
      </c>
    </row>
    <row r="32" spans="1:68" s="43" customFormat="1" ht="18.75" x14ac:dyDescent="0.3">
      <c r="D32" s="44">
        <f>D31+' 1,5-2 года (день 5)'!D31</f>
        <v>0.14000000000000001</v>
      </c>
      <c r="E32" s="44">
        <f>E31+' 1,5-2 года (день 5)'!E31</f>
        <v>0.09</v>
      </c>
      <c r="F32" s="44">
        <f>F31+' 1,5-2 года (день 5)'!F31</f>
        <v>8.0000000000000016E-2</v>
      </c>
      <c r="G32" s="44">
        <f>G31+' 1,5-2 года (день 5)'!G31</f>
        <v>1.8E-3</v>
      </c>
      <c r="H32" s="44">
        <f>H31+' 1,5-2 года (день 5)'!H31</f>
        <v>2.1999999999999997E-3</v>
      </c>
      <c r="I32" s="44">
        <f>I31+' 1,5-2 года (день 5)'!I31</f>
        <v>0</v>
      </c>
      <c r="J32" s="44">
        <f>J31+' 1,5-2 года (день 5)'!J31</f>
        <v>0.26400000000000001</v>
      </c>
      <c r="K32" s="44">
        <f>K31+' 1,5-2 года (день 5)'!K31</f>
        <v>0.02</v>
      </c>
      <c r="L32" s="44">
        <f>L31+' 1,5-2 года (день 5)'!L31</f>
        <v>1.3000000000000001E-2</v>
      </c>
      <c r="M32" s="44">
        <f>M31+' 1,5-2 года (день 5)'!M31</f>
        <v>0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2.1909000000000001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2.5000000000000001E-2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1.0999999999999999E-2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7.4130000000000001E-2</v>
      </c>
      <c r="AK32" s="44">
        <f>AK31+' 1,5-2 года (день 5)'!AK31</f>
        <v>1.157E-3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0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6.5000000000000002E-2</v>
      </c>
      <c r="BA32" s="44">
        <f>BA31+' 1,5-2 года (день 5)'!BA31</f>
        <v>5.5E-2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8.5000000000000006E-2</v>
      </c>
      <c r="BF32" s="44">
        <f>BF31+' 1,5-2 года (день 5)'!BF31</f>
        <v>0</v>
      </c>
      <c r="BG32" s="44">
        <f>BG31+' 1,5-2 года (день 5)'!BG31</f>
        <v>0.49399999999999999</v>
      </c>
      <c r="BH32" s="44">
        <f>BH31+' 1,5-2 года (день 5)'!BH31</f>
        <v>0.13600000000000001</v>
      </c>
      <c r="BI32" s="44">
        <f>BI31+' 1,5-2 года (день 5)'!BI31</f>
        <v>4.9000000000000002E-2</v>
      </c>
      <c r="BJ32" s="44">
        <f>BJ31+' 1,5-2 года (день 5)'!BJ31</f>
        <v>7.4999999999999997E-2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2.7E-2</v>
      </c>
      <c r="BN32" s="44">
        <f>BN31+' 1,5-2 года (день 5)'!BN31</f>
        <v>1.1000000000000001E-2</v>
      </c>
      <c r="BO32" s="44">
        <f>BO31+' 1,5-2 года (день 5)'!BO31</f>
        <v>8.5000000000000006E-2</v>
      </c>
      <c r="BP32" s="45">
        <f>SUM(D32:BN32)</f>
        <v>3.910187000000001</v>
      </c>
    </row>
    <row r="33" spans="1:69" x14ac:dyDescent="0.25">
      <c r="F33" t="s">
        <v>101</v>
      </c>
    </row>
    <row r="35" spans="1:69" x14ac:dyDescent="0.25">
      <c r="F35" t="s">
        <v>102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7.0000000000000007E-2</v>
      </c>
      <c r="F45" s="18">
        <f t="shared" si="8"/>
        <v>8.6300000000000002E-2</v>
      </c>
      <c r="G45" s="18">
        <f t="shared" si="8"/>
        <v>0.5</v>
      </c>
      <c r="H45" s="18">
        <f t="shared" si="8"/>
        <v>0.92589999999999995</v>
      </c>
      <c r="I45" s="18">
        <f t="shared" si="8"/>
        <v>0.51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0.504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0.36839999999999995</v>
      </c>
      <c r="Q45" s="18">
        <f t="shared" si="8"/>
        <v>0.38</v>
      </c>
      <c r="R45" s="18">
        <f t="shared" si="8"/>
        <v>0</v>
      </c>
      <c r="S45" s="18">
        <f t="shared" si="8"/>
        <v>0.13</v>
      </c>
      <c r="T45" s="18">
        <f t="shared" si="8"/>
        <v>0</v>
      </c>
      <c r="U45" s="18">
        <f t="shared" si="8"/>
        <v>0.628</v>
      </c>
      <c r="V45" s="18">
        <f t="shared" si="8"/>
        <v>0.32948</v>
      </c>
      <c r="W45" s="18">
        <f t="shared" si="8"/>
        <v>0.219</v>
      </c>
      <c r="X45" s="18">
        <f t="shared" si="8"/>
        <v>7.9000000000000008E-3</v>
      </c>
      <c r="Y45" s="18">
        <f t="shared" si="8"/>
        <v>0</v>
      </c>
      <c r="Z45" s="18">
        <f t="shared" si="8"/>
        <v>0.247</v>
      </c>
      <c r="AA45" s="18">
        <f t="shared" si="8"/>
        <v>0.36</v>
      </c>
      <c r="AB45" s="18">
        <f t="shared" si="8"/>
        <v>0.21299999999999999</v>
      </c>
      <c r="AC45" s="18">
        <f t="shared" si="8"/>
        <v>0.31444</v>
      </c>
      <c r="AD45" s="18">
        <f t="shared" si="8"/>
        <v>0.13800000000000001</v>
      </c>
      <c r="AE45" s="18">
        <f t="shared" si="8"/>
        <v>0.38800000000000001</v>
      </c>
      <c r="AF45" s="18">
        <f t="shared" si="8"/>
        <v>0.189</v>
      </c>
      <c r="AG45" s="18">
        <f t="shared" si="8"/>
        <v>0.21818000000000001</v>
      </c>
      <c r="AH45" s="18">
        <f t="shared" si="8"/>
        <v>5.96E-2</v>
      </c>
      <c r="AI45" s="18">
        <f t="shared" si="8"/>
        <v>6.5750000000000003E-2</v>
      </c>
      <c r="AJ45" s="18">
        <f t="shared" si="8"/>
        <v>3.6999999999999998E-2</v>
      </c>
      <c r="AK45" s="18">
        <f t="shared" si="8"/>
        <v>0.19</v>
      </c>
      <c r="AL45" s="18">
        <f t="shared" si="8"/>
        <v>0.185</v>
      </c>
      <c r="AM45" s="18">
        <f t="shared" si="8"/>
        <v>0</v>
      </c>
      <c r="AN45" s="18">
        <f t="shared" si="8"/>
        <v>0.24</v>
      </c>
      <c r="AO45" s="18">
        <f t="shared" si="8"/>
        <v>0</v>
      </c>
      <c r="AP45" s="18">
        <f t="shared" si="8"/>
        <v>0.21378999999999998</v>
      </c>
      <c r="AQ45" s="18">
        <f t="shared" si="8"/>
        <v>0.06</v>
      </c>
      <c r="AR45" s="18">
        <f t="shared" si="8"/>
        <v>6.5329999999999999E-2</v>
      </c>
      <c r="AS45" s="18">
        <f t="shared" si="8"/>
        <v>8.4000000000000005E-2</v>
      </c>
      <c r="AT45" s="18">
        <f t="shared" si="8"/>
        <v>4.1430000000000002E-2</v>
      </c>
      <c r="AU45" s="18">
        <f t="shared" si="8"/>
        <v>5.4280000000000002E-2</v>
      </c>
      <c r="AV45" s="18">
        <f t="shared" si="8"/>
        <v>4.8750000000000002E-2</v>
      </c>
      <c r="AW45" s="18">
        <f t="shared" si="8"/>
        <v>0.11428000000000001</v>
      </c>
      <c r="AX45" s="18">
        <f t="shared" si="8"/>
        <v>6.2659999999999993E-2</v>
      </c>
      <c r="AY45" s="18">
        <f t="shared" si="8"/>
        <v>5.6659999999999995E-2</v>
      </c>
      <c r="AZ45" s="18">
        <f t="shared" si="8"/>
        <v>0.128</v>
      </c>
      <c r="BA45" s="18">
        <f t="shared" si="8"/>
        <v>0.22700000000000001</v>
      </c>
      <c r="BB45" s="18">
        <f t="shared" si="8"/>
        <v>0.35699999999999998</v>
      </c>
      <c r="BC45" s="18">
        <f t="shared" si="8"/>
        <v>0.49110999999999999</v>
      </c>
      <c r="BD45" s="18">
        <f t="shared" si="8"/>
        <v>0.20499999999999999</v>
      </c>
      <c r="BE45" s="18">
        <f t="shared" si="8"/>
        <v>0.33</v>
      </c>
      <c r="BF45" s="18">
        <f t="shared" si="8"/>
        <v>0</v>
      </c>
      <c r="BG45" s="18">
        <f t="shared" si="8"/>
        <v>2.3E-2</v>
      </c>
      <c r="BH45" s="18">
        <f t="shared" si="8"/>
        <v>2.1000000000000001E-2</v>
      </c>
      <c r="BI45" s="18">
        <f t="shared" si="8"/>
        <v>0.03</v>
      </c>
      <c r="BJ45" s="18">
        <f t="shared" si="8"/>
        <v>2.1000000000000001E-2</v>
      </c>
      <c r="BK45" s="18">
        <f t="shared" si="8"/>
        <v>3.5000000000000003E-2</v>
      </c>
      <c r="BL45" s="18">
        <f t="shared" si="8"/>
        <v>0.27500000000000002</v>
      </c>
      <c r="BM45" s="18">
        <f t="shared" si="8"/>
        <v>0.15444999999999998</v>
      </c>
      <c r="BN45" s="18">
        <f t="shared" si="8"/>
        <v>1.489E-2</v>
      </c>
      <c r="BO45" s="18">
        <f t="shared" ref="BO45" si="9">BO44/1000</f>
        <v>0.01</v>
      </c>
    </row>
    <row r="46" spans="1:69" ht="17.25" x14ac:dyDescent="0.3">
      <c r="A46" s="26"/>
      <c r="B46" s="27" t="s">
        <v>30</v>
      </c>
      <c r="C46" s="88"/>
      <c r="D46" s="28">
        <f>D31*D44</f>
        <v>5.3815999999999997</v>
      </c>
      <c r="E46" s="28">
        <f t="shared" ref="E46:BN46" si="10">E31*E44</f>
        <v>3.5</v>
      </c>
      <c r="F46" s="28">
        <f t="shared" si="10"/>
        <v>3.7109000000000001</v>
      </c>
      <c r="G46" s="28">
        <f t="shared" si="10"/>
        <v>0.6</v>
      </c>
      <c r="H46" s="28">
        <f t="shared" si="10"/>
        <v>1.1110799999999998</v>
      </c>
      <c r="I46" s="28">
        <f t="shared" si="10"/>
        <v>0</v>
      </c>
      <c r="J46" s="28">
        <f t="shared" si="10"/>
        <v>10.49286</v>
      </c>
      <c r="K46" s="28">
        <f t="shared" si="10"/>
        <v>5.9619600000000013</v>
      </c>
      <c r="L46" s="28">
        <f t="shared" si="10"/>
        <v>1.4058100000000002</v>
      </c>
      <c r="M46" s="28">
        <f t="shared" si="10"/>
        <v>0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8.6900000000000013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3.1949999999999998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1.1340000000000001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1.4652000000000001</v>
      </c>
      <c r="AK46" s="28">
        <f t="shared" si="10"/>
        <v>0.16283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0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4.4800000000000004</v>
      </c>
      <c r="BA46" s="28">
        <f t="shared" si="10"/>
        <v>6.81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16.5</v>
      </c>
      <c r="BF46" s="28">
        <f t="shared" si="10"/>
        <v>0</v>
      </c>
      <c r="BG46" s="28">
        <f t="shared" si="10"/>
        <v>6.7619999999999996</v>
      </c>
      <c r="BH46" s="28">
        <f t="shared" si="10"/>
        <v>1.3860000000000001</v>
      </c>
      <c r="BI46" s="28">
        <f t="shared" si="10"/>
        <v>1.17</v>
      </c>
      <c r="BJ46" s="28">
        <f t="shared" si="10"/>
        <v>0.94499999999999995</v>
      </c>
      <c r="BK46" s="28">
        <f t="shared" si="10"/>
        <v>0</v>
      </c>
      <c r="BL46" s="28">
        <f t="shared" si="10"/>
        <v>0</v>
      </c>
      <c r="BM46" s="28">
        <f t="shared" si="10"/>
        <v>2.3167499999999999</v>
      </c>
      <c r="BN46" s="28">
        <f t="shared" si="10"/>
        <v>9.678500000000001E-2</v>
      </c>
      <c r="BO46" s="28">
        <f t="shared" ref="BO46" si="11">BO31*BO44</f>
        <v>0.5</v>
      </c>
      <c r="BP46" s="29">
        <f>SUM(D46:BN46)</f>
        <v>87.277774999999991</v>
      </c>
      <c r="BQ46" s="30">
        <f>BP46/$C$7</f>
        <v>87.277774999999991</v>
      </c>
    </row>
    <row r="47" spans="1:69" ht="17.25" x14ac:dyDescent="0.3">
      <c r="A47" s="26"/>
      <c r="B47" s="27" t="s">
        <v>31</v>
      </c>
      <c r="C47" s="88"/>
      <c r="D47" s="28">
        <f>D31*D44</f>
        <v>5.3815999999999997</v>
      </c>
      <c r="E47" s="28">
        <f t="shared" ref="E47:BN47" si="12">E31*E44</f>
        <v>3.5</v>
      </c>
      <c r="F47" s="28">
        <f t="shared" si="12"/>
        <v>3.7109000000000001</v>
      </c>
      <c r="G47" s="28">
        <f t="shared" si="12"/>
        <v>0.6</v>
      </c>
      <c r="H47" s="28">
        <f t="shared" si="12"/>
        <v>1.1110799999999998</v>
      </c>
      <c r="I47" s="28">
        <f t="shared" si="12"/>
        <v>0</v>
      </c>
      <c r="J47" s="28">
        <f t="shared" si="12"/>
        <v>10.49286</v>
      </c>
      <c r="K47" s="28">
        <f t="shared" si="12"/>
        <v>5.9619600000000013</v>
      </c>
      <c r="L47" s="28">
        <f t="shared" si="12"/>
        <v>1.4058100000000002</v>
      </c>
      <c r="M47" s="28">
        <f t="shared" si="12"/>
        <v>0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8.6900000000000013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3.1949999999999998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1.1340000000000001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1.4652000000000001</v>
      </c>
      <c r="AK47" s="28">
        <f t="shared" si="12"/>
        <v>0.16283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0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4.4800000000000004</v>
      </c>
      <c r="BA47" s="28">
        <f t="shared" si="12"/>
        <v>6.81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16.5</v>
      </c>
      <c r="BF47" s="28">
        <f t="shared" si="12"/>
        <v>0</v>
      </c>
      <c r="BG47" s="28">
        <f t="shared" si="12"/>
        <v>6.7619999999999996</v>
      </c>
      <c r="BH47" s="28">
        <f t="shared" si="12"/>
        <v>1.3860000000000001</v>
      </c>
      <c r="BI47" s="28">
        <f t="shared" si="12"/>
        <v>1.17</v>
      </c>
      <c r="BJ47" s="28">
        <f t="shared" si="12"/>
        <v>0.94499999999999995</v>
      </c>
      <c r="BK47" s="28">
        <f t="shared" si="12"/>
        <v>0</v>
      </c>
      <c r="BL47" s="28">
        <f t="shared" si="12"/>
        <v>0</v>
      </c>
      <c r="BM47" s="28">
        <f t="shared" si="12"/>
        <v>2.3167499999999999</v>
      </c>
      <c r="BN47" s="28">
        <f t="shared" si="12"/>
        <v>9.678500000000001E-2</v>
      </c>
      <c r="BO47" s="28">
        <f t="shared" ref="BO47" si="13">BO31*BO44</f>
        <v>0.5</v>
      </c>
      <c r="BP47" s="29">
        <f>SUM(D47:BN47)</f>
        <v>87.277774999999991</v>
      </c>
      <c r="BQ47" s="30">
        <f>BP47/$C$7</f>
        <v>87.277774999999991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BQ64+BQ82+BQ98+BQ114</f>
        <v>87.277774999999991</v>
      </c>
    </row>
    <row r="51" spans="1:69" x14ac:dyDescent="0.25">
      <c r="J51" s="1"/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4">D5</f>
        <v>Хлеб пшеничный</v>
      </c>
      <c r="E52" s="89" t="str">
        <f t="shared" si="14"/>
        <v>Хлеб ржано-пшеничный</v>
      </c>
      <c r="F52" s="89" t="str">
        <f t="shared" si="14"/>
        <v>Сахар</v>
      </c>
      <c r="G52" s="89" t="str">
        <f t="shared" si="14"/>
        <v>Чай</v>
      </c>
      <c r="H52" s="89" t="str">
        <f t="shared" si="14"/>
        <v>Какао</v>
      </c>
      <c r="I52" s="89" t="str">
        <f t="shared" si="14"/>
        <v>Кофейный напиток</v>
      </c>
      <c r="J52" s="89" t="str">
        <f t="shared" si="14"/>
        <v>Молоко 2,5%</v>
      </c>
      <c r="K52" s="89" t="str">
        <f t="shared" si="14"/>
        <v>Масло сливочное</v>
      </c>
      <c r="L52" s="89" t="str">
        <f t="shared" si="14"/>
        <v>Сметана 15%</v>
      </c>
      <c r="M52" s="89" t="str">
        <f t="shared" si="14"/>
        <v>Молоко сухое</v>
      </c>
      <c r="N52" s="89" t="str">
        <f t="shared" si="14"/>
        <v>Снежок 2,5 %</v>
      </c>
      <c r="O52" s="89" t="str">
        <f t="shared" si="14"/>
        <v>Творог 5%</v>
      </c>
      <c r="P52" s="89" t="str">
        <f t="shared" si="14"/>
        <v>Молоко сгущенное</v>
      </c>
      <c r="Q52" s="89" t="str">
        <f t="shared" si="14"/>
        <v xml:space="preserve">Джем Сава </v>
      </c>
      <c r="R52" s="89" t="str">
        <f t="shared" si="14"/>
        <v>Сыр</v>
      </c>
      <c r="S52" s="89" t="str">
        <f t="shared" si="14"/>
        <v>Зеленый горошек</v>
      </c>
      <c r="T52" s="89" t="str">
        <f t="shared" si="14"/>
        <v>Кукуруза консервирован.</v>
      </c>
      <c r="U52" s="89" t="str">
        <f t="shared" si="14"/>
        <v>Консервы рыбные</v>
      </c>
      <c r="V52" s="89" t="str">
        <f t="shared" si="14"/>
        <v>Огурцы консервирован.</v>
      </c>
      <c r="W52" s="89" t="str">
        <f>W5</f>
        <v>Огурцы свежие</v>
      </c>
      <c r="X52" s="89" t="str">
        <f t="shared" si="14"/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Пряники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$F$4</f>
        <v>1</v>
      </c>
      <c r="D54" s="5">
        <f t="shared" ref="D54:BN58" si="16">D7</f>
        <v>0</v>
      </c>
      <c r="E54" s="5">
        <f t="shared" si="16"/>
        <v>0</v>
      </c>
      <c r="F54" s="5">
        <f t="shared" si="16"/>
        <v>0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5.5E-2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1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1E-3</v>
      </c>
      <c r="BO54" s="5">
        <f t="shared" ref="BO54:BO57" si="17">BO7</f>
        <v>0</v>
      </c>
    </row>
    <row r="55" spans="1:69" x14ac:dyDescent="0.25">
      <c r="A55" s="84"/>
      <c r="B55" s="7" t="s">
        <v>35</v>
      </c>
      <c r="C55" s="86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5">
      <c r="A56" s="84"/>
      <c r="B56" s="5" t="s">
        <v>11</v>
      </c>
      <c r="C56" s="86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5">
      <c r="A57" s="84"/>
      <c r="B57" s="5"/>
      <c r="C57" s="86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5">
      <c r="A58" s="84"/>
      <c r="B58" s="5"/>
      <c r="C58" s="87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7.25" x14ac:dyDescent="0.3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8.9999999999999993E-3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0.13500000000000001</v>
      </c>
      <c r="K59" s="18">
        <f t="shared" si="20"/>
        <v>5.0000000000000001E-3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1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1E-3</v>
      </c>
      <c r="BO59" s="18">
        <f t="shared" ref="BO59" si="21">SUM(BO54:BO58)</f>
        <v>0</v>
      </c>
    </row>
    <row r="60" spans="1:69" ht="17.25" x14ac:dyDescent="0.3">
      <c r="B60" s="16" t="s">
        <v>25</v>
      </c>
      <c r="C60" s="17"/>
      <c r="D60" s="19">
        <f t="shared" ref="D60:BN60" si="22">PRODUCT(D59,$F$4)</f>
        <v>0.03</v>
      </c>
      <c r="E60" s="19">
        <f t="shared" si="22"/>
        <v>0</v>
      </c>
      <c r="F60" s="19">
        <f t="shared" si="22"/>
        <v>8.9999999999999993E-3</v>
      </c>
      <c r="G60" s="19">
        <f t="shared" si="22"/>
        <v>0</v>
      </c>
      <c r="H60" s="19">
        <f t="shared" si="22"/>
        <v>1.1999999999999999E-3</v>
      </c>
      <c r="I60" s="19">
        <f t="shared" si="22"/>
        <v>0</v>
      </c>
      <c r="J60" s="19">
        <f t="shared" si="22"/>
        <v>0.13500000000000001</v>
      </c>
      <c r="K60" s="19">
        <f t="shared" si="22"/>
        <v>5.0000000000000001E-3</v>
      </c>
      <c r="L60" s="19">
        <f t="shared" si="22"/>
        <v>0</v>
      </c>
      <c r="M60" s="19">
        <f t="shared" si="22"/>
        <v>0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1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0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1E-3</v>
      </c>
      <c r="BO60" s="19">
        <f t="shared" ref="BO60" si="23">PRODUCT(BO59,$F$4)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70</v>
      </c>
      <c r="F62" s="25">
        <f t="shared" si="24"/>
        <v>86.3</v>
      </c>
      <c r="G62" s="25">
        <f t="shared" si="24"/>
        <v>500</v>
      </c>
      <c r="H62" s="25">
        <f t="shared" si="24"/>
        <v>925.9</v>
      </c>
      <c r="I62" s="25">
        <f t="shared" si="24"/>
        <v>510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504</v>
      </c>
      <c r="N62" s="25">
        <f t="shared" si="24"/>
        <v>99.49</v>
      </c>
      <c r="O62" s="25">
        <f t="shared" si="24"/>
        <v>320.32</v>
      </c>
      <c r="P62" s="25">
        <f t="shared" si="24"/>
        <v>368.4</v>
      </c>
      <c r="Q62" s="25">
        <f t="shared" si="24"/>
        <v>380</v>
      </c>
      <c r="R62" s="25">
        <f t="shared" si="24"/>
        <v>0</v>
      </c>
      <c r="S62" s="25">
        <f t="shared" si="24"/>
        <v>130</v>
      </c>
      <c r="T62" s="25">
        <f t="shared" si="24"/>
        <v>0</v>
      </c>
      <c r="U62" s="25">
        <f t="shared" si="24"/>
        <v>628</v>
      </c>
      <c r="V62" s="25">
        <f>V44</f>
        <v>329.48</v>
      </c>
      <c r="W62" s="25">
        <f>W44</f>
        <v>219</v>
      </c>
      <c r="X62" s="25">
        <f t="shared" si="24"/>
        <v>7.9</v>
      </c>
      <c r="Y62" s="25">
        <f t="shared" si="24"/>
        <v>0</v>
      </c>
      <c r="Z62" s="25">
        <f t="shared" si="24"/>
        <v>247</v>
      </c>
      <c r="AA62" s="25">
        <f t="shared" si="24"/>
        <v>360</v>
      </c>
      <c r="AB62" s="25">
        <f t="shared" si="24"/>
        <v>213</v>
      </c>
      <c r="AC62" s="25">
        <f t="shared" si="24"/>
        <v>314.44</v>
      </c>
      <c r="AD62" s="25">
        <f t="shared" si="24"/>
        <v>138</v>
      </c>
      <c r="AE62" s="25">
        <f t="shared" si="24"/>
        <v>388</v>
      </c>
      <c r="AF62" s="25">
        <f t="shared" si="24"/>
        <v>189</v>
      </c>
      <c r="AG62" s="25">
        <f t="shared" si="24"/>
        <v>218.18</v>
      </c>
      <c r="AH62" s="25">
        <f t="shared" si="24"/>
        <v>59.6</v>
      </c>
      <c r="AI62" s="25">
        <f t="shared" si="24"/>
        <v>65.75</v>
      </c>
      <c r="AJ62" s="25">
        <f t="shared" si="24"/>
        <v>37</v>
      </c>
      <c r="AK62" s="25">
        <f t="shared" si="24"/>
        <v>190</v>
      </c>
      <c r="AL62" s="25">
        <f t="shared" si="24"/>
        <v>185</v>
      </c>
      <c r="AM62" s="25">
        <f t="shared" si="24"/>
        <v>0</v>
      </c>
      <c r="AN62" s="25">
        <f t="shared" si="24"/>
        <v>240</v>
      </c>
      <c r="AO62" s="25">
        <f t="shared" si="24"/>
        <v>0</v>
      </c>
      <c r="AP62" s="25">
        <f t="shared" si="24"/>
        <v>213.79</v>
      </c>
      <c r="AQ62" s="25">
        <f t="shared" si="24"/>
        <v>60</v>
      </c>
      <c r="AR62" s="25">
        <f t="shared" si="24"/>
        <v>65.33</v>
      </c>
      <c r="AS62" s="25">
        <f t="shared" si="24"/>
        <v>84</v>
      </c>
      <c r="AT62" s="25">
        <f t="shared" si="24"/>
        <v>41.43</v>
      </c>
      <c r="AU62" s="25">
        <f t="shared" si="24"/>
        <v>54.28</v>
      </c>
      <c r="AV62" s="25">
        <f t="shared" si="24"/>
        <v>48.75</v>
      </c>
      <c r="AW62" s="25">
        <f t="shared" si="24"/>
        <v>114.28</v>
      </c>
      <c r="AX62" s="25">
        <f t="shared" si="24"/>
        <v>62.66</v>
      </c>
      <c r="AY62" s="25">
        <f t="shared" si="24"/>
        <v>56.66</v>
      </c>
      <c r="AZ62" s="25">
        <f t="shared" si="24"/>
        <v>128</v>
      </c>
      <c r="BA62" s="25">
        <f t="shared" si="24"/>
        <v>227</v>
      </c>
      <c r="BB62" s="25">
        <f t="shared" si="24"/>
        <v>357</v>
      </c>
      <c r="BC62" s="25">
        <f t="shared" si="24"/>
        <v>491.11</v>
      </c>
      <c r="BD62" s="25">
        <f t="shared" si="24"/>
        <v>205</v>
      </c>
      <c r="BE62" s="25">
        <f t="shared" si="24"/>
        <v>330</v>
      </c>
      <c r="BF62" s="25">
        <f t="shared" si="24"/>
        <v>0</v>
      </c>
      <c r="BG62" s="25">
        <f t="shared" si="24"/>
        <v>23</v>
      </c>
      <c r="BH62" s="25">
        <f t="shared" si="24"/>
        <v>21</v>
      </c>
      <c r="BI62" s="25">
        <f t="shared" si="24"/>
        <v>30</v>
      </c>
      <c r="BJ62" s="25">
        <f t="shared" si="24"/>
        <v>21</v>
      </c>
      <c r="BK62" s="25">
        <f t="shared" si="24"/>
        <v>35</v>
      </c>
      <c r="BL62" s="25">
        <f t="shared" si="24"/>
        <v>275</v>
      </c>
      <c r="BM62" s="25">
        <f t="shared" si="24"/>
        <v>154.44999999999999</v>
      </c>
      <c r="BN62" s="25">
        <f t="shared" si="24"/>
        <v>14.89</v>
      </c>
      <c r="BO62" s="25">
        <f t="shared" ref="BO62" si="25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7.0000000000000007E-2</v>
      </c>
      <c r="F63" s="18">
        <f t="shared" si="26"/>
        <v>8.6300000000000002E-2</v>
      </c>
      <c r="G63" s="18">
        <f t="shared" si="26"/>
        <v>0.5</v>
      </c>
      <c r="H63" s="18">
        <f t="shared" si="26"/>
        <v>0.92589999999999995</v>
      </c>
      <c r="I63" s="18">
        <f t="shared" si="26"/>
        <v>0.51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0.504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0.36839999999999995</v>
      </c>
      <c r="Q63" s="18">
        <f t="shared" si="26"/>
        <v>0.38</v>
      </c>
      <c r="R63" s="18">
        <f t="shared" si="26"/>
        <v>0</v>
      </c>
      <c r="S63" s="18">
        <f t="shared" si="26"/>
        <v>0.13</v>
      </c>
      <c r="T63" s="18">
        <f t="shared" si="26"/>
        <v>0</v>
      </c>
      <c r="U63" s="18">
        <f t="shared" si="26"/>
        <v>0.628</v>
      </c>
      <c r="V63" s="18">
        <f>V62/1000</f>
        <v>0.32948</v>
      </c>
      <c r="W63" s="18">
        <f>W62/1000</f>
        <v>0.219</v>
      </c>
      <c r="X63" s="18">
        <f t="shared" si="26"/>
        <v>7.9000000000000008E-3</v>
      </c>
      <c r="Y63" s="18">
        <f t="shared" si="26"/>
        <v>0</v>
      </c>
      <c r="Z63" s="18">
        <f t="shared" si="26"/>
        <v>0.247</v>
      </c>
      <c r="AA63" s="18">
        <f t="shared" si="26"/>
        <v>0.36</v>
      </c>
      <c r="AB63" s="18">
        <f t="shared" si="26"/>
        <v>0.21299999999999999</v>
      </c>
      <c r="AC63" s="18">
        <f t="shared" si="26"/>
        <v>0.31444</v>
      </c>
      <c r="AD63" s="18">
        <f t="shared" si="26"/>
        <v>0.13800000000000001</v>
      </c>
      <c r="AE63" s="18">
        <f t="shared" si="26"/>
        <v>0.38800000000000001</v>
      </c>
      <c r="AF63" s="18">
        <f t="shared" si="26"/>
        <v>0.189</v>
      </c>
      <c r="AG63" s="18">
        <f t="shared" si="26"/>
        <v>0.21818000000000001</v>
      </c>
      <c r="AH63" s="18">
        <f t="shared" si="26"/>
        <v>5.96E-2</v>
      </c>
      <c r="AI63" s="18">
        <f t="shared" si="26"/>
        <v>6.5750000000000003E-2</v>
      </c>
      <c r="AJ63" s="18">
        <f t="shared" si="26"/>
        <v>3.6999999999999998E-2</v>
      </c>
      <c r="AK63" s="18">
        <f t="shared" si="26"/>
        <v>0.19</v>
      </c>
      <c r="AL63" s="18">
        <f t="shared" si="26"/>
        <v>0.185</v>
      </c>
      <c r="AM63" s="18">
        <f t="shared" si="26"/>
        <v>0</v>
      </c>
      <c r="AN63" s="18">
        <f t="shared" si="26"/>
        <v>0.24</v>
      </c>
      <c r="AO63" s="18">
        <f t="shared" si="26"/>
        <v>0</v>
      </c>
      <c r="AP63" s="18">
        <f t="shared" si="26"/>
        <v>0.21378999999999998</v>
      </c>
      <c r="AQ63" s="18">
        <f t="shared" si="26"/>
        <v>0.06</v>
      </c>
      <c r="AR63" s="18">
        <f t="shared" si="26"/>
        <v>6.5329999999999999E-2</v>
      </c>
      <c r="AS63" s="18">
        <f t="shared" si="26"/>
        <v>8.4000000000000005E-2</v>
      </c>
      <c r="AT63" s="18">
        <f t="shared" si="26"/>
        <v>4.1430000000000002E-2</v>
      </c>
      <c r="AU63" s="18">
        <f t="shared" si="26"/>
        <v>5.4280000000000002E-2</v>
      </c>
      <c r="AV63" s="18">
        <f t="shared" si="26"/>
        <v>4.8750000000000002E-2</v>
      </c>
      <c r="AW63" s="18">
        <f t="shared" si="26"/>
        <v>0.11428000000000001</v>
      </c>
      <c r="AX63" s="18">
        <f t="shared" si="26"/>
        <v>6.2659999999999993E-2</v>
      </c>
      <c r="AY63" s="18">
        <f t="shared" si="26"/>
        <v>5.6659999999999995E-2</v>
      </c>
      <c r="AZ63" s="18">
        <f t="shared" si="26"/>
        <v>0.128</v>
      </c>
      <c r="BA63" s="18">
        <f t="shared" si="26"/>
        <v>0.22700000000000001</v>
      </c>
      <c r="BB63" s="18">
        <f t="shared" si="26"/>
        <v>0.35699999999999998</v>
      </c>
      <c r="BC63" s="18">
        <f t="shared" si="26"/>
        <v>0.49110999999999999</v>
      </c>
      <c r="BD63" s="18">
        <f t="shared" si="26"/>
        <v>0.20499999999999999</v>
      </c>
      <c r="BE63" s="18">
        <f t="shared" si="26"/>
        <v>0.33</v>
      </c>
      <c r="BF63" s="18">
        <f t="shared" si="26"/>
        <v>0</v>
      </c>
      <c r="BG63" s="18">
        <f t="shared" si="26"/>
        <v>2.3E-2</v>
      </c>
      <c r="BH63" s="18">
        <f t="shared" si="26"/>
        <v>2.1000000000000001E-2</v>
      </c>
      <c r="BI63" s="18">
        <f t="shared" si="26"/>
        <v>0.03</v>
      </c>
      <c r="BJ63" s="18">
        <f t="shared" si="26"/>
        <v>2.1000000000000001E-2</v>
      </c>
      <c r="BK63" s="18">
        <f t="shared" si="26"/>
        <v>3.5000000000000003E-2</v>
      </c>
      <c r="BL63" s="18">
        <f t="shared" si="26"/>
        <v>0.27500000000000002</v>
      </c>
      <c r="BM63" s="18">
        <f t="shared" si="26"/>
        <v>0.15444999999999998</v>
      </c>
      <c r="BN63" s="18">
        <f t="shared" si="26"/>
        <v>1.489E-2</v>
      </c>
      <c r="BO63" s="18">
        <f t="shared" ref="BO63" si="27">BO62/1000</f>
        <v>0.01</v>
      </c>
      <c r="BP63" s="46"/>
    </row>
    <row r="64" spans="1:69" ht="17.25" x14ac:dyDescent="0.3">
      <c r="A64" s="26"/>
      <c r="B64" s="27" t="s">
        <v>30</v>
      </c>
      <c r="C64" s="88"/>
      <c r="D64" s="28">
        <f t="shared" ref="D64:BN64" si="28">D60*D62</f>
        <v>2.0181</v>
      </c>
      <c r="E64" s="28">
        <f t="shared" si="28"/>
        <v>0</v>
      </c>
      <c r="F64" s="28">
        <f t="shared" si="28"/>
        <v>0.77669999999999995</v>
      </c>
      <c r="G64" s="28">
        <f t="shared" si="28"/>
        <v>0</v>
      </c>
      <c r="H64" s="28">
        <f t="shared" si="28"/>
        <v>1.1110799999999998</v>
      </c>
      <c r="I64" s="28">
        <f t="shared" si="28"/>
        <v>0</v>
      </c>
      <c r="J64" s="28">
        <f t="shared" si="28"/>
        <v>9.6363000000000003</v>
      </c>
      <c r="K64" s="28">
        <f t="shared" si="28"/>
        <v>3.3122000000000003</v>
      </c>
      <c r="L64" s="28">
        <f t="shared" si="28"/>
        <v>0</v>
      </c>
      <c r="M64" s="28">
        <f t="shared" si="28"/>
        <v>0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7.9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0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1.489E-2</v>
      </c>
      <c r="BO64" s="28">
        <f t="shared" ref="BO64" si="29">BO60*BO62</f>
        <v>0</v>
      </c>
      <c r="BP64" s="47">
        <f>SUM(D64:BN64)</f>
        <v>24.769269999999999</v>
      </c>
      <c r="BQ64" s="30">
        <f>BP64/$C$7</f>
        <v>24.769269999999999</v>
      </c>
    </row>
    <row r="65" spans="1:69" ht="17.25" x14ac:dyDescent="0.3">
      <c r="A65" s="26"/>
      <c r="B65" s="27" t="s">
        <v>31</v>
      </c>
      <c r="C65" s="88"/>
      <c r="D65" s="28">
        <f t="shared" ref="D65:BN65" si="30">D60*D62</f>
        <v>2.0181</v>
      </c>
      <c r="E65" s="28">
        <f t="shared" si="30"/>
        <v>0</v>
      </c>
      <c r="F65" s="28">
        <f t="shared" si="30"/>
        <v>0.77669999999999995</v>
      </c>
      <c r="G65" s="28">
        <f t="shared" si="30"/>
        <v>0</v>
      </c>
      <c r="H65" s="28">
        <f t="shared" si="30"/>
        <v>1.1110799999999998</v>
      </c>
      <c r="I65" s="28">
        <f t="shared" si="30"/>
        <v>0</v>
      </c>
      <c r="J65" s="28">
        <f t="shared" si="30"/>
        <v>9.6363000000000003</v>
      </c>
      <c r="K65" s="28">
        <f t="shared" si="30"/>
        <v>3.3122000000000003</v>
      </c>
      <c r="L65" s="28">
        <f t="shared" si="30"/>
        <v>0</v>
      </c>
      <c r="M65" s="28">
        <f t="shared" si="30"/>
        <v>0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7.9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0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1.489E-2</v>
      </c>
      <c r="BO65" s="28">
        <f t="shared" ref="BO65" si="31">BO60*BO62</f>
        <v>0</v>
      </c>
      <c r="BP65" s="47">
        <f>SUM(D65:BN65)</f>
        <v>24.769269999999999</v>
      </c>
      <c r="BQ65" s="30">
        <f>BP65/$C$7</f>
        <v>24.769269999999999</v>
      </c>
    </row>
    <row r="67" spans="1:69" x14ac:dyDescent="0.25">
      <c r="J67" s="1"/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2">D5</f>
        <v>Хлеб пшеничный</v>
      </c>
      <c r="E68" s="89" t="str">
        <f t="shared" si="32"/>
        <v>Хлеб ржано-пшеничный</v>
      </c>
      <c r="F68" s="89" t="str">
        <f t="shared" si="32"/>
        <v>Сахар</v>
      </c>
      <c r="G68" s="89" t="str">
        <f t="shared" si="32"/>
        <v>Чай</v>
      </c>
      <c r="H68" s="89" t="str">
        <f t="shared" si="32"/>
        <v>Какао</v>
      </c>
      <c r="I68" s="89" t="str">
        <f t="shared" si="32"/>
        <v>Кофейный напиток</v>
      </c>
      <c r="J68" s="89" t="str">
        <f t="shared" si="32"/>
        <v>Молоко 2,5%</v>
      </c>
      <c r="K68" s="89" t="str">
        <f t="shared" si="32"/>
        <v>Масло сливочное</v>
      </c>
      <c r="L68" s="89" t="str">
        <f t="shared" si="32"/>
        <v>Сметана 15%</v>
      </c>
      <c r="M68" s="89" t="str">
        <f t="shared" si="32"/>
        <v>Молоко сухое</v>
      </c>
      <c r="N68" s="89" t="str">
        <f t="shared" si="32"/>
        <v>Снежок 2,5 %</v>
      </c>
      <c r="O68" s="89" t="str">
        <f t="shared" si="32"/>
        <v>Творог 5%</v>
      </c>
      <c r="P68" s="89" t="str">
        <f t="shared" si="32"/>
        <v>Молоко сгущенное</v>
      </c>
      <c r="Q68" s="89" t="str">
        <f t="shared" si="32"/>
        <v xml:space="preserve">Джем Сава </v>
      </c>
      <c r="R68" s="89" t="str">
        <f t="shared" si="32"/>
        <v>Сыр</v>
      </c>
      <c r="S68" s="89" t="str">
        <f t="shared" si="32"/>
        <v>Зеленый горошек</v>
      </c>
      <c r="T68" s="89" t="str">
        <f t="shared" si="32"/>
        <v>Кукуруза консервирован.</v>
      </c>
      <c r="U68" s="89" t="str">
        <f t="shared" si="32"/>
        <v>Консервы рыбные</v>
      </c>
      <c r="V68" s="89" t="str">
        <f t="shared" si="32"/>
        <v>Огурцы консервирован.</v>
      </c>
      <c r="W68" s="89" t="str">
        <f>W5</f>
        <v>Огурцы свежие</v>
      </c>
      <c r="X68" s="89" t="str">
        <f t="shared" si="32"/>
        <v>Яйцо</v>
      </c>
      <c r="Y68" s="89" t="str">
        <f t="shared" si="32"/>
        <v>Икра кабачковая</v>
      </c>
      <c r="Z68" s="89" t="str">
        <f t="shared" si="32"/>
        <v>Изюм</v>
      </c>
      <c r="AA68" s="89" t="str">
        <f t="shared" si="32"/>
        <v>Курага</v>
      </c>
      <c r="AB68" s="89" t="str">
        <f t="shared" si="32"/>
        <v>Чернослив</v>
      </c>
      <c r="AC68" s="89" t="str">
        <f t="shared" si="32"/>
        <v>Шиповник</v>
      </c>
      <c r="AD68" s="89" t="str">
        <f t="shared" si="32"/>
        <v>Сухофрукты</v>
      </c>
      <c r="AE68" s="89" t="str">
        <f t="shared" si="32"/>
        <v>Ягода свежемороженная</v>
      </c>
      <c r="AF68" s="89" t="str">
        <f t="shared" si="32"/>
        <v>Лимон</v>
      </c>
      <c r="AG68" s="89" t="str">
        <f t="shared" si="32"/>
        <v>Кисель</v>
      </c>
      <c r="AH68" s="89" t="str">
        <f t="shared" si="32"/>
        <v xml:space="preserve">Сок </v>
      </c>
      <c r="AI68" s="89" t="str">
        <f t="shared" si="32"/>
        <v>Макаронные изделия</v>
      </c>
      <c r="AJ68" s="89" t="str">
        <f t="shared" si="32"/>
        <v>Мука</v>
      </c>
      <c r="AK68" s="89" t="str">
        <f t="shared" si="32"/>
        <v>Дрожжи</v>
      </c>
      <c r="AL68" s="89" t="str">
        <f t="shared" si="32"/>
        <v>Печенье</v>
      </c>
      <c r="AM68" s="89" t="str">
        <f t="shared" si="32"/>
        <v>Пряники</v>
      </c>
      <c r="AN68" s="89" t="str">
        <f t="shared" si="32"/>
        <v>Вафли</v>
      </c>
      <c r="AO68" s="89" t="str">
        <f t="shared" si="32"/>
        <v>Конфеты</v>
      </c>
      <c r="AP68" s="89" t="str">
        <f t="shared" si="32"/>
        <v>Повидло Сава</v>
      </c>
      <c r="AQ68" s="89" t="str">
        <f t="shared" si="32"/>
        <v>Крупа геркулес</v>
      </c>
      <c r="AR68" s="89" t="str">
        <f t="shared" si="32"/>
        <v>Крупа горох</v>
      </c>
      <c r="AS68" s="89" t="str">
        <f t="shared" si="32"/>
        <v>Крупа гречневая</v>
      </c>
      <c r="AT68" s="89" t="str">
        <f t="shared" si="32"/>
        <v>Крупа кукурузная</v>
      </c>
      <c r="AU68" s="89" t="str">
        <f t="shared" si="32"/>
        <v>Крупа манная</v>
      </c>
      <c r="AV68" s="89" t="str">
        <f t="shared" si="32"/>
        <v>Крупа перловая</v>
      </c>
      <c r="AW68" s="89" t="str">
        <f t="shared" si="32"/>
        <v>Крупа пшеничная</v>
      </c>
      <c r="AX68" s="89" t="str">
        <f t="shared" si="32"/>
        <v>Крупа пшено</v>
      </c>
      <c r="AY68" s="89" t="str">
        <f t="shared" si="32"/>
        <v>Крупа ячневая</v>
      </c>
      <c r="AZ68" s="89" t="str">
        <f t="shared" si="32"/>
        <v>Рис</v>
      </c>
      <c r="BA68" s="89" t="str">
        <f t="shared" si="32"/>
        <v>Цыпленок бройлер</v>
      </c>
      <c r="BB68" s="89" t="str">
        <f t="shared" si="32"/>
        <v>Филе куриное</v>
      </c>
      <c r="BC68" s="89" t="str">
        <f t="shared" si="32"/>
        <v>Фарш говяжий</v>
      </c>
      <c r="BD68" s="89" t="str">
        <f t="shared" si="32"/>
        <v>Печень куриная</v>
      </c>
      <c r="BE68" s="89" t="str">
        <f t="shared" si="32"/>
        <v>Филе минтая</v>
      </c>
      <c r="BF68" s="89" t="str">
        <f t="shared" si="32"/>
        <v>Филе сельди слабосол.</v>
      </c>
      <c r="BG68" s="89" t="str">
        <f t="shared" si="32"/>
        <v>Картофель</v>
      </c>
      <c r="BH68" s="89" t="str">
        <f t="shared" si="32"/>
        <v>Морковь</v>
      </c>
      <c r="BI68" s="89" t="str">
        <f t="shared" si="32"/>
        <v>Лук</v>
      </c>
      <c r="BJ68" s="89" t="str">
        <f t="shared" si="32"/>
        <v>Капуста</v>
      </c>
      <c r="BK68" s="89" t="str">
        <f t="shared" si="32"/>
        <v>Свекла</v>
      </c>
      <c r="BL68" s="89" t="str">
        <f t="shared" si="32"/>
        <v>Томатная паста</v>
      </c>
      <c r="BM68" s="89" t="str">
        <f t="shared" si="32"/>
        <v>Масло растительное</v>
      </c>
      <c r="BN68" s="89" t="str">
        <f t="shared" si="32"/>
        <v>Соль</v>
      </c>
      <c r="BO68" s="89" t="str">
        <f t="shared" ref="BO68" si="33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$F$4</f>
        <v>1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5">
      <c r="A71" s="84"/>
      <c r="B71" s="8" t="s">
        <v>36</v>
      </c>
      <c r="C71" s="86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5">
      <c r="A72" s="84"/>
      <c r="B72" s="5" t="s">
        <v>14</v>
      </c>
      <c r="C72" s="86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5">
      <c r="A73" s="84"/>
      <c r="B73" s="5" t="s">
        <v>15</v>
      </c>
      <c r="C73" s="86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5">
      <c r="A74" s="84"/>
      <c r="B74" s="5" t="s">
        <v>16</v>
      </c>
      <c r="C74" s="86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5">
      <c r="A75" s="84"/>
      <c r="B75" s="15" t="s">
        <v>17</v>
      </c>
      <c r="C75" s="86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5">
      <c r="A76" s="84"/>
      <c r="B76" s="9"/>
      <c r="C76" s="87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7.25" x14ac:dyDescent="0.3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7.25" x14ac:dyDescent="0.3">
      <c r="B78" s="16" t="s">
        <v>25</v>
      </c>
      <c r="C78" s="17"/>
      <c r="D78" s="19">
        <f t="shared" ref="D78:BN78" si="43">PRODUCT(D77,$F$4)</f>
        <v>0.03</v>
      </c>
      <c r="E78" s="19">
        <f t="shared" si="43"/>
        <v>0.05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2E-3</v>
      </c>
      <c r="L78" s="19">
        <f t="shared" si="43"/>
        <v>7.0000000000000001E-3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1.4999999999999999E-2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5.9999999999999995E-4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3.5000000000000003E-2</v>
      </c>
      <c r="BA78" s="19">
        <f t="shared" si="43"/>
        <v>0.03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0.05</v>
      </c>
      <c r="BF78" s="19">
        <f t="shared" si="43"/>
        <v>0</v>
      </c>
      <c r="BG78" s="19">
        <f t="shared" si="43"/>
        <v>0.15</v>
      </c>
      <c r="BH78" s="19">
        <f t="shared" si="43"/>
        <v>4.0999999999999995E-2</v>
      </c>
      <c r="BI78" s="19">
        <f t="shared" si="43"/>
        <v>2.5000000000000001E-2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8.0000000000000002E-3</v>
      </c>
      <c r="BN78" s="19">
        <f t="shared" si="43"/>
        <v>5.0000000000000001E-3</v>
      </c>
      <c r="BO78" s="19">
        <f t="shared" ref="BO78" si="44">PRODUCT(BO77,$F$4)</f>
        <v>0.05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70</v>
      </c>
      <c r="F80" s="25">
        <f t="shared" si="45"/>
        <v>86.3</v>
      </c>
      <c r="G80" s="25">
        <f t="shared" si="45"/>
        <v>500</v>
      </c>
      <c r="H80" s="25">
        <f t="shared" si="45"/>
        <v>925.9</v>
      </c>
      <c r="I80" s="25">
        <f t="shared" si="45"/>
        <v>510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504</v>
      </c>
      <c r="N80" s="25">
        <f t="shared" si="45"/>
        <v>99.49</v>
      </c>
      <c r="O80" s="25">
        <f t="shared" si="45"/>
        <v>320.32</v>
      </c>
      <c r="P80" s="25">
        <f t="shared" si="45"/>
        <v>368.4</v>
      </c>
      <c r="Q80" s="25">
        <f t="shared" si="45"/>
        <v>380</v>
      </c>
      <c r="R80" s="25">
        <f t="shared" si="45"/>
        <v>0</v>
      </c>
      <c r="S80" s="25">
        <f t="shared" si="45"/>
        <v>130</v>
      </c>
      <c r="T80" s="25">
        <f t="shared" si="45"/>
        <v>0</v>
      </c>
      <c r="U80" s="25">
        <f t="shared" si="45"/>
        <v>628</v>
      </c>
      <c r="V80" s="25">
        <f t="shared" si="45"/>
        <v>329.48</v>
      </c>
      <c r="W80" s="25">
        <f>W44</f>
        <v>219</v>
      </c>
      <c r="X80" s="25">
        <f t="shared" si="45"/>
        <v>7.9</v>
      </c>
      <c r="Y80" s="25">
        <f t="shared" si="45"/>
        <v>0</v>
      </c>
      <c r="Z80" s="25">
        <f t="shared" si="45"/>
        <v>247</v>
      </c>
      <c r="AA80" s="25">
        <f t="shared" si="45"/>
        <v>360</v>
      </c>
      <c r="AB80" s="25">
        <f t="shared" si="45"/>
        <v>213</v>
      </c>
      <c r="AC80" s="25">
        <f t="shared" si="45"/>
        <v>314.44</v>
      </c>
      <c r="AD80" s="25">
        <f t="shared" si="45"/>
        <v>138</v>
      </c>
      <c r="AE80" s="25">
        <f t="shared" si="45"/>
        <v>388</v>
      </c>
      <c r="AF80" s="25">
        <f t="shared" si="45"/>
        <v>189</v>
      </c>
      <c r="AG80" s="25">
        <f t="shared" si="45"/>
        <v>218.18</v>
      </c>
      <c r="AH80" s="25">
        <f t="shared" si="45"/>
        <v>59.6</v>
      </c>
      <c r="AI80" s="25">
        <f t="shared" si="45"/>
        <v>65.75</v>
      </c>
      <c r="AJ80" s="25">
        <f t="shared" si="45"/>
        <v>37</v>
      </c>
      <c r="AK80" s="25">
        <f t="shared" si="45"/>
        <v>190</v>
      </c>
      <c r="AL80" s="25">
        <f t="shared" si="45"/>
        <v>185</v>
      </c>
      <c r="AM80" s="25">
        <f t="shared" si="45"/>
        <v>0</v>
      </c>
      <c r="AN80" s="25">
        <f t="shared" si="45"/>
        <v>240</v>
      </c>
      <c r="AO80" s="25">
        <f t="shared" si="45"/>
        <v>0</v>
      </c>
      <c r="AP80" s="25">
        <f t="shared" si="45"/>
        <v>213.79</v>
      </c>
      <c r="AQ80" s="25">
        <f t="shared" si="45"/>
        <v>60</v>
      </c>
      <c r="AR80" s="25">
        <f t="shared" si="45"/>
        <v>65.33</v>
      </c>
      <c r="AS80" s="25">
        <f t="shared" si="45"/>
        <v>84</v>
      </c>
      <c r="AT80" s="25">
        <f t="shared" si="45"/>
        <v>41.43</v>
      </c>
      <c r="AU80" s="25">
        <f t="shared" si="45"/>
        <v>54.28</v>
      </c>
      <c r="AV80" s="25">
        <f t="shared" si="45"/>
        <v>48.75</v>
      </c>
      <c r="AW80" s="25">
        <f t="shared" si="45"/>
        <v>114.28</v>
      </c>
      <c r="AX80" s="25">
        <f t="shared" si="45"/>
        <v>62.66</v>
      </c>
      <c r="AY80" s="25">
        <f t="shared" si="45"/>
        <v>56.66</v>
      </c>
      <c r="AZ80" s="25">
        <f t="shared" si="45"/>
        <v>128</v>
      </c>
      <c r="BA80" s="25">
        <f t="shared" si="45"/>
        <v>227</v>
      </c>
      <c r="BB80" s="25">
        <f t="shared" si="45"/>
        <v>357</v>
      </c>
      <c r="BC80" s="25">
        <f t="shared" si="45"/>
        <v>491.11</v>
      </c>
      <c r="BD80" s="25">
        <f t="shared" si="45"/>
        <v>205</v>
      </c>
      <c r="BE80" s="25">
        <f t="shared" si="45"/>
        <v>330</v>
      </c>
      <c r="BF80" s="25">
        <f t="shared" si="45"/>
        <v>0</v>
      </c>
      <c r="BG80" s="25">
        <f t="shared" si="45"/>
        <v>23</v>
      </c>
      <c r="BH80" s="25">
        <f t="shared" si="45"/>
        <v>21</v>
      </c>
      <c r="BI80" s="25">
        <f t="shared" si="45"/>
        <v>30</v>
      </c>
      <c r="BJ80" s="25">
        <f t="shared" si="45"/>
        <v>21</v>
      </c>
      <c r="BK80" s="25">
        <f t="shared" si="45"/>
        <v>35</v>
      </c>
      <c r="BL80" s="25">
        <f t="shared" si="45"/>
        <v>275</v>
      </c>
      <c r="BM80" s="25">
        <f t="shared" si="45"/>
        <v>154.44999999999999</v>
      </c>
      <c r="BN80" s="25">
        <f t="shared" si="45"/>
        <v>14.89</v>
      </c>
      <c r="BO80" s="25">
        <f t="shared" ref="BO80" si="46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7.0000000000000007E-2</v>
      </c>
      <c r="F81" s="18">
        <f t="shared" si="47"/>
        <v>8.6300000000000002E-2</v>
      </c>
      <c r="G81" s="18">
        <f t="shared" si="47"/>
        <v>0.5</v>
      </c>
      <c r="H81" s="18">
        <f t="shared" si="47"/>
        <v>0.92589999999999995</v>
      </c>
      <c r="I81" s="18">
        <f t="shared" si="47"/>
        <v>0.51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0.504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0.36839999999999995</v>
      </c>
      <c r="Q81" s="18">
        <f t="shared" si="47"/>
        <v>0.38</v>
      </c>
      <c r="R81" s="18">
        <f t="shared" si="47"/>
        <v>0</v>
      </c>
      <c r="S81" s="18">
        <f t="shared" si="47"/>
        <v>0.13</v>
      </c>
      <c r="T81" s="18">
        <f t="shared" si="47"/>
        <v>0</v>
      </c>
      <c r="U81" s="18">
        <f t="shared" si="47"/>
        <v>0.628</v>
      </c>
      <c r="V81" s="18">
        <f t="shared" si="47"/>
        <v>0.32948</v>
      </c>
      <c r="W81" s="18">
        <f>W80/1000</f>
        <v>0.219</v>
      </c>
      <c r="X81" s="18">
        <f t="shared" si="47"/>
        <v>7.9000000000000008E-3</v>
      </c>
      <c r="Y81" s="18">
        <f t="shared" si="47"/>
        <v>0</v>
      </c>
      <c r="Z81" s="18">
        <f t="shared" si="47"/>
        <v>0.247</v>
      </c>
      <c r="AA81" s="18">
        <f t="shared" si="47"/>
        <v>0.36</v>
      </c>
      <c r="AB81" s="18">
        <f t="shared" si="47"/>
        <v>0.21299999999999999</v>
      </c>
      <c r="AC81" s="18">
        <f t="shared" si="47"/>
        <v>0.31444</v>
      </c>
      <c r="AD81" s="18">
        <f t="shared" si="47"/>
        <v>0.13800000000000001</v>
      </c>
      <c r="AE81" s="18">
        <f t="shared" si="47"/>
        <v>0.38800000000000001</v>
      </c>
      <c r="AF81" s="18">
        <f t="shared" si="47"/>
        <v>0.189</v>
      </c>
      <c r="AG81" s="18">
        <f t="shared" si="47"/>
        <v>0.21818000000000001</v>
      </c>
      <c r="AH81" s="18">
        <f t="shared" si="47"/>
        <v>5.96E-2</v>
      </c>
      <c r="AI81" s="18">
        <f t="shared" si="47"/>
        <v>6.5750000000000003E-2</v>
      </c>
      <c r="AJ81" s="18">
        <f t="shared" si="47"/>
        <v>3.6999999999999998E-2</v>
      </c>
      <c r="AK81" s="18">
        <f t="shared" si="47"/>
        <v>0.19</v>
      </c>
      <c r="AL81" s="18">
        <f t="shared" si="47"/>
        <v>0.185</v>
      </c>
      <c r="AM81" s="18">
        <f t="shared" si="47"/>
        <v>0</v>
      </c>
      <c r="AN81" s="18">
        <f t="shared" si="47"/>
        <v>0.24</v>
      </c>
      <c r="AO81" s="18">
        <f t="shared" si="47"/>
        <v>0</v>
      </c>
      <c r="AP81" s="18">
        <f t="shared" si="47"/>
        <v>0.21378999999999998</v>
      </c>
      <c r="AQ81" s="18">
        <f t="shared" si="47"/>
        <v>0.06</v>
      </c>
      <c r="AR81" s="18">
        <f t="shared" si="47"/>
        <v>6.5329999999999999E-2</v>
      </c>
      <c r="AS81" s="18">
        <f t="shared" si="47"/>
        <v>8.4000000000000005E-2</v>
      </c>
      <c r="AT81" s="18">
        <f t="shared" si="47"/>
        <v>4.1430000000000002E-2</v>
      </c>
      <c r="AU81" s="18">
        <f t="shared" si="47"/>
        <v>5.4280000000000002E-2</v>
      </c>
      <c r="AV81" s="18">
        <f t="shared" si="47"/>
        <v>4.8750000000000002E-2</v>
      </c>
      <c r="AW81" s="18">
        <f t="shared" si="47"/>
        <v>0.11428000000000001</v>
      </c>
      <c r="AX81" s="18">
        <f t="shared" si="47"/>
        <v>6.2659999999999993E-2</v>
      </c>
      <c r="AY81" s="18">
        <f t="shared" si="47"/>
        <v>5.6659999999999995E-2</v>
      </c>
      <c r="AZ81" s="18">
        <f t="shared" si="47"/>
        <v>0.128</v>
      </c>
      <c r="BA81" s="18">
        <f t="shared" si="47"/>
        <v>0.22700000000000001</v>
      </c>
      <c r="BB81" s="18">
        <f t="shared" si="47"/>
        <v>0.35699999999999998</v>
      </c>
      <c r="BC81" s="18">
        <f t="shared" si="47"/>
        <v>0.49110999999999999</v>
      </c>
      <c r="BD81" s="18">
        <f t="shared" si="47"/>
        <v>0.20499999999999999</v>
      </c>
      <c r="BE81" s="18">
        <f t="shared" si="47"/>
        <v>0.33</v>
      </c>
      <c r="BF81" s="18">
        <f t="shared" si="47"/>
        <v>0</v>
      </c>
      <c r="BG81" s="18">
        <f t="shared" si="47"/>
        <v>2.3E-2</v>
      </c>
      <c r="BH81" s="18">
        <f t="shared" si="47"/>
        <v>2.1000000000000001E-2</v>
      </c>
      <c r="BI81" s="18">
        <f t="shared" si="47"/>
        <v>0.03</v>
      </c>
      <c r="BJ81" s="18">
        <f t="shared" si="47"/>
        <v>2.1000000000000001E-2</v>
      </c>
      <c r="BK81" s="18">
        <f t="shared" si="47"/>
        <v>3.5000000000000003E-2</v>
      </c>
      <c r="BL81" s="18">
        <f t="shared" si="47"/>
        <v>0.27500000000000002</v>
      </c>
      <c r="BM81" s="18">
        <f t="shared" si="47"/>
        <v>0.15444999999999998</v>
      </c>
      <c r="BN81" s="18">
        <f t="shared" si="47"/>
        <v>1.489E-2</v>
      </c>
      <c r="BO81" s="18">
        <f t="shared" ref="BO81" si="48">BO80/1000</f>
        <v>0.01</v>
      </c>
      <c r="BP81" s="46"/>
    </row>
    <row r="82" spans="1:69" ht="17.25" x14ac:dyDescent="0.3">
      <c r="A82" s="26"/>
      <c r="B82" s="27" t="s">
        <v>30</v>
      </c>
      <c r="C82" s="88"/>
      <c r="D82" s="28">
        <f t="shared" ref="D82:BN82" si="49">D78*D80</f>
        <v>2.0181</v>
      </c>
      <c r="E82" s="28">
        <f t="shared" si="49"/>
        <v>3.5</v>
      </c>
      <c r="F82" s="28">
        <f t="shared" si="49"/>
        <v>0.94929999999999992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1.3248800000000001</v>
      </c>
      <c r="L82" s="28">
        <f t="shared" si="49"/>
        <v>1.4058100000000002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3.1949999999999998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2.2199999999999998E-2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4.4800000000000004</v>
      </c>
      <c r="BA82" s="28">
        <f t="shared" si="49"/>
        <v>6.81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16.5</v>
      </c>
      <c r="BF82" s="28">
        <f t="shared" si="49"/>
        <v>0</v>
      </c>
      <c r="BG82" s="28">
        <f t="shared" si="49"/>
        <v>3.4499999999999997</v>
      </c>
      <c r="BH82" s="28">
        <f t="shared" si="49"/>
        <v>0.86099999999999988</v>
      </c>
      <c r="BI82" s="28">
        <f t="shared" si="49"/>
        <v>0.75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1.2356</v>
      </c>
      <c r="BN82" s="28">
        <f t="shared" si="49"/>
        <v>7.4450000000000002E-2</v>
      </c>
      <c r="BO82" s="28">
        <f t="shared" ref="BO82" si="50">BO78*BO80</f>
        <v>0.5</v>
      </c>
      <c r="BP82" s="47">
        <f>SUM(D82:BN82)</f>
        <v>46.576340000000002</v>
      </c>
      <c r="BQ82" s="30">
        <f>BP82/$C$7</f>
        <v>46.576340000000002</v>
      </c>
    </row>
    <row r="83" spans="1:69" ht="17.25" x14ac:dyDescent="0.3">
      <c r="A83" s="26"/>
      <c r="B83" s="27" t="s">
        <v>31</v>
      </c>
      <c r="C83" s="88"/>
      <c r="D83" s="28">
        <f t="shared" ref="D83:BN83" si="51">D78*D80</f>
        <v>2.0181</v>
      </c>
      <c r="E83" s="28">
        <f t="shared" si="51"/>
        <v>3.5</v>
      </c>
      <c r="F83" s="28">
        <f t="shared" si="51"/>
        <v>0.94929999999999992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1.3248800000000001</v>
      </c>
      <c r="L83" s="28">
        <f t="shared" si="51"/>
        <v>1.4058100000000002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3.1949999999999998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2.2199999999999998E-2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4.4800000000000004</v>
      </c>
      <c r="BA83" s="28">
        <f t="shared" si="51"/>
        <v>6.81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16.5</v>
      </c>
      <c r="BF83" s="28">
        <f t="shared" si="51"/>
        <v>0</v>
      </c>
      <c r="BG83" s="28">
        <f t="shared" si="51"/>
        <v>3.4499999999999997</v>
      </c>
      <c r="BH83" s="28">
        <f t="shared" si="51"/>
        <v>0.86099999999999988</v>
      </c>
      <c r="BI83" s="28">
        <f t="shared" si="51"/>
        <v>0.75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1.2356</v>
      </c>
      <c r="BN83" s="28">
        <f t="shared" si="51"/>
        <v>7.4450000000000002E-2</v>
      </c>
      <c r="BO83" s="28">
        <f t="shared" ref="BO83" si="52">BO78*BO80</f>
        <v>0.5</v>
      </c>
      <c r="BP83" s="47">
        <f>SUM(D83:BN83)</f>
        <v>46.576340000000002</v>
      </c>
      <c r="BQ83" s="30">
        <f>BP83/$C$7</f>
        <v>46.576340000000002</v>
      </c>
    </row>
    <row r="85" spans="1:69" x14ac:dyDescent="0.25">
      <c r="J85" s="1"/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3">D5</f>
        <v>Хлеб пшеничный</v>
      </c>
      <c r="E86" s="89" t="str">
        <f t="shared" si="53"/>
        <v>Хлеб ржано-пшеничный</v>
      </c>
      <c r="F86" s="89" t="str">
        <f t="shared" si="53"/>
        <v>Сахар</v>
      </c>
      <c r="G86" s="89" t="str">
        <f t="shared" si="53"/>
        <v>Чай</v>
      </c>
      <c r="H86" s="89" t="str">
        <f t="shared" si="53"/>
        <v>Какао</v>
      </c>
      <c r="I86" s="89" t="str">
        <f t="shared" si="53"/>
        <v>Кофейный напиток</v>
      </c>
      <c r="J86" s="89" t="str">
        <f t="shared" si="53"/>
        <v>Молоко 2,5%</v>
      </c>
      <c r="K86" s="89" t="str">
        <f t="shared" si="53"/>
        <v>Масло сливочное</v>
      </c>
      <c r="L86" s="89" t="str">
        <f t="shared" si="53"/>
        <v>Сметана 15%</v>
      </c>
      <c r="M86" s="89" t="str">
        <f t="shared" si="53"/>
        <v>Молоко сухое</v>
      </c>
      <c r="N86" s="89" t="str">
        <f t="shared" si="53"/>
        <v>Снежок 2,5 %</v>
      </c>
      <c r="O86" s="89" t="str">
        <f t="shared" si="53"/>
        <v>Творог 5%</v>
      </c>
      <c r="P86" s="89" t="str">
        <f t="shared" si="53"/>
        <v>Молоко сгущенное</v>
      </c>
      <c r="Q86" s="89" t="str">
        <f t="shared" si="53"/>
        <v xml:space="preserve">Джем Сава </v>
      </c>
      <c r="R86" s="89" t="str">
        <f t="shared" si="53"/>
        <v>Сыр</v>
      </c>
      <c r="S86" s="89" t="str">
        <f t="shared" si="53"/>
        <v>Зеленый горошек</v>
      </c>
      <c r="T86" s="89" t="str">
        <f t="shared" si="53"/>
        <v>Кукуруза консервирован.</v>
      </c>
      <c r="U86" s="89" t="str">
        <f t="shared" si="53"/>
        <v>Консервы рыбные</v>
      </c>
      <c r="V86" s="89" t="str">
        <f t="shared" si="53"/>
        <v>Огурцы консервирован.</v>
      </c>
      <c r="W86" s="89" t="str">
        <f>W5</f>
        <v>Огурцы свежие</v>
      </c>
      <c r="X86" s="89" t="str">
        <f t="shared" si="53"/>
        <v>Яйцо</v>
      </c>
      <c r="Y86" s="89" t="str">
        <f t="shared" si="53"/>
        <v>Икра кабачковая</v>
      </c>
      <c r="Z86" s="89" t="str">
        <f t="shared" si="53"/>
        <v>Изюм</v>
      </c>
      <c r="AA86" s="89" t="str">
        <f t="shared" si="53"/>
        <v>Курага</v>
      </c>
      <c r="AB86" s="89" t="str">
        <f t="shared" si="53"/>
        <v>Чернослив</v>
      </c>
      <c r="AC86" s="89" t="str">
        <f t="shared" si="53"/>
        <v>Шиповник</v>
      </c>
      <c r="AD86" s="89" t="str">
        <f t="shared" si="53"/>
        <v>Сухофрукты</v>
      </c>
      <c r="AE86" s="89" t="str">
        <f t="shared" si="53"/>
        <v>Ягода свежемороженная</v>
      </c>
      <c r="AF86" s="89" t="str">
        <f t="shared" si="53"/>
        <v>Лимон</v>
      </c>
      <c r="AG86" s="89" t="str">
        <f t="shared" si="53"/>
        <v>Кисель</v>
      </c>
      <c r="AH86" s="89" t="str">
        <f t="shared" si="53"/>
        <v xml:space="preserve">Сок </v>
      </c>
      <c r="AI86" s="89" t="str">
        <f t="shared" si="53"/>
        <v>Макаронные изделия</v>
      </c>
      <c r="AJ86" s="89" t="str">
        <f t="shared" si="53"/>
        <v>Мука</v>
      </c>
      <c r="AK86" s="89" t="str">
        <f t="shared" si="53"/>
        <v>Дрожжи</v>
      </c>
      <c r="AL86" s="89" t="str">
        <f t="shared" si="53"/>
        <v>Печенье</v>
      </c>
      <c r="AM86" s="89" t="str">
        <f t="shared" si="53"/>
        <v>Пряники</v>
      </c>
      <c r="AN86" s="89" t="str">
        <f t="shared" si="53"/>
        <v>Вафли</v>
      </c>
      <c r="AO86" s="89" t="str">
        <f t="shared" si="53"/>
        <v>Конфеты</v>
      </c>
      <c r="AP86" s="89" t="str">
        <f t="shared" si="53"/>
        <v>Повидло Сава</v>
      </c>
      <c r="AQ86" s="89" t="str">
        <f t="shared" si="53"/>
        <v>Крупа геркулес</v>
      </c>
      <c r="AR86" s="89" t="str">
        <f t="shared" si="53"/>
        <v>Крупа горох</v>
      </c>
      <c r="AS86" s="89" t="str">
        <f t="shared" si="53"/>
        <v>Крупа гречневая</v>
      </c>
      <c r="AT86" s="89" t="str">
        <f t="shared" si="53"/>
        <v>Крупа кукурузная</v>
      </c>
      <c r="AU86" s="89" t="str">
        <f t="shared" si="53"/>
        <v>Крупа манная</v>
      </c>
      <c r="AV86" s="89" t="str">
        <f t="shared" si="53"/>
        <v>Крупа перловая</v>
      </c>
      <c r="AW86" s="89" t="str">
        <f t="shared" si="53"/>
        <v>Крупа пшеничная</v>
      </c>
      <c r="AX86" s="89" t="str">
        <f t="shared" si="53"/>
        <v>Крупа пшено</v>
      </c>
      <c r="AY86" s="89" t="str">
        <f t="shared" si="53"/>
        <v>Крупа ячневая</v>
      </c>
      <c r="AZ86" s="89" t="str">
        <f t="shared" si="53"/>
        <v>Рис</v>
      </c>
      <c r="BA86" s="89" t="str">
        <f t="shared" si="53"/>
        <v>Цыпленок бройлер</v>
      </c>
      <c r="BB86" s="89" t="str">
        <f t="shared" si="53"/>
        <v>Филе куриное</v>
      </c>
      <c r="BC86" s="89" t="str">
        <f t="shared" si="53"/>
        <v>Фарш говяжий</v>
      </c>
      <c r="BD86" s="89" t="str">
        <f t="shared" si="53"/>
        <v>Печень куриная</v>
      </c>
      <c r="BE86" s="89" t="str">
        <f t="shared" si="53"/>
        <v>Филе минтая</v>
      </c>
      <c r="BF86" s="89" t="str">
        <f t="shared" si="53"/>
        <v>Филе сельди слабосол.</v>
      </c>
      <c r="BG86" s="89" t="str">
        <f t="shared" si="53"/>
        <v>Картофель</v>
      </c>
      <c r="BH86" s="89" t="str">
        <f t="shared" si="53"/>
        <v>Морковь</v>
      </c>
      <c r="BI86" s="89" t="str">
        <f t="shared" si="53"/>
        <v>Лук</v>
      </c>
      <c r="BJ86" s="89" t="str">
        <f t="shared" si="53"/>
        <v>Капуста</v>
      </c>
      <c r="BK86" s="89" t="str">
        <f t="shared" si="53"/>
        <v>Свекла</v>
      </c>
      <c r="BL86" s="89" t="str">
        <f t="shared" si="53"/>
        <v>Томатная паста</v>
      </c>
      <c r="BM86" s="89" t="str">
        <f t="shared" si="53"/>
        <v>Масло растительное</v>
      </c>
      <c r="BN86" s="89" t="str">
        <f t="shared" si="53"/>
        <v>Соль</v>
      </c>
      <c r="BO86" s="89" t="str">
        <f t="shared" ref="BO86" si="54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$F$4</f>
        <v>1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5">
      <c r="A89" s="84"/>
      <c r="B89" s="5" t="s">
        <v>20</v>
      </c>
      <c r="C89" s="86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5">
      <c r="A90" s="84"/>
      <c r="B90" s="5"/>
      <c r="C90" s="86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5">
      <c r="A91" s="84"/>
      <c r="B91" s="5"/>
      <c r="C91" s="86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5">
      <c r="A92" s="84"/>
      <c r="B92" s="5"/>
      <c r="C92" s="87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7.25" x14ac:dyDescent="0.3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1.3000000000000001E-2</v>
      </c>
      <c r="G94" s="19">
        <f t="shared" si="63"/>
        <v>5.9999999999999995E-4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2E-3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0.1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6.0000000000000001E-3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3.9E-2</v>
      </c>
      <c r="AK94" s="19">
        <f t="shared" si="65"/>
        <v>8.5700000000000001E-4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3.0000000000000001E-3</v>
      </c>
      <c r="BN94" s="19">
        <f t="shared" si="65"/>
        <v>0</v>
      </c>
      <c r="BO94" s="19">
        <f t="shared" ref="BO94" si="66">PRODUCT(BO93,$F$4)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70</v>
      </c>
      <c r="F96" s="25">
        <f t="shared" si="67"/>
        <v>86.3</v>
      </c>
      <c r="G96" s="25">
        <f t="shared" si="67"/>
        <v>500</v>
      </c>
      <c r="H96" s="25">
        <f t="shared" si="67"/>
        <v>925.9</v>
      </c>
      <c r="I96" s="25">
        <f t="shared" si="67"/>
        <v>510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504</v>
      </c>
      <c r="N96" s="25">
        <f t="shared" si="67"/>
        <v>99.49</v>
      </c>
      <c r="O96" s="25">
        <f t="shared" si="67"/>
        <v>320.32</v>
      </c>
      <c r="P96" s="25">
        <f t="shared" si="67"/>
        <v>368.4</v>
      </c>
      <c r="Q96" s="25">
        <f t="shared" si="67"/>
        <v>380</v>
      </c>
      <c r="R96" s="25">
        <f t="shared" si="67"/>
        <v>0</v>
      </c>
      <c r="S96" s="25">
        <f t="shared" si="67"/>
        <v>130</v>
      </c>
      <c r="T96" s="25">
        <f t="shared" si="67"/>
        <v>0</v>
      </c>
      <c r="U96" s="25">
        <f t="shared" si="67"/>
        <v>628</v>
      </c>
      <c r="V96" s="25">
        <f t="shared" si="67"/>
        <v>329.48</v>
      </c>
      <c r="W96" s="25">
        <f>W44</f>
        <v>219</v>
      </c>
      <c r="X96" s="25">
        <f t="shared" si="67"/>
        <v>7.9</v>
      </c>
      <c r="Y96" s="25">
        <f t="shared" si="67"/>
        <v>0</v>
      </c>
      <c r="Z96" s="25">
        <f t="shared" si="67"/>
        <v>247</v>
      </c>
      <c r="AA96" s="25">
        <f t="shared" si="67"/>
        <v>360</v>
      </c>
      <c r="AB96" s="25">
        <f t="shared" si="67"/>
        <v>213</v>
      </c>
      <c r="AC96" s="25">
        <f t="shared" si="67"/>
        <v>314.44</v>
      </c>
      <c r="AD96" s="25">
        <f t="shared" si="67"/>
        <v>138</v>
      </c>
      <c r="AE96" s="25">
        <f t="shared" si="67"/>
        <v>388</v>
      </c>
      <c r="AF96" s="25">
        <f t="shared" si="67"/>
        <v>189</v>
      </c>
      <c r="AG96" s="25">
        <f t="shared" si="67"/>
        <v>218.18</v>
      </c>
      <c r="AH96" s="25">
        <f t="shared" si="67"/>
        <v>59.6</v>
      </c>
      <c r="AI96" s="25">
        <f t="shared" si="67"/>
        <v>65.75</v>
      </c>
      <c r="AJ96" s="25">
        <f t="shared" si="67"/>
        <v>37</v>
      </c>
      <c r="AK96" s="25">
        <f t="shared" si="67"/>
        <v>190</v>
      </c>
      <c r="AL96" s="25">
        <f t="shared" si="67"/>
        <v>185</v>
      </c>
      <c r="AM96" s="25">
        <f t="shared" si="67"/>
        <v>0</v>
      </c>
      <c r="AN96" s="25">
        <f t="shared" si="67"/>
        <v>240</v>
      </c>
      <c r="AO96" s="25">
        <f t="shared" si="67"/>
        <v>0</v>
      </c>
      <c r="AP96" s="25">
        <f t="shared" si="67"/>
        <v>213.79</v>
      </c>
      <c r="AQ96" s="25">
        <f t="shared" si="67"/>
        <v>60</v>
      </c>
      <c r="AR96" s="25">
        <f t="shared" si="67"/>
        <v>65.33</v>
      </c>
      <c r="AS96" s="25">
        <f t="shared" si="67"/>
        <v>84</v>
      </c>
      <c r="AT96" s="25">
        <f t="shared" si="67"/>
        <v>41.43</v>
      </c>
      <c r="AU96" s="25">
        <f t="shared" si="67"/>
        <v>54.28</v>
      </c>
      <c r="AV96" s="25">
        <f t="shared" si="67"/>
        <v>48.75</v>
      </c>
      <c r="AW96" s="25">
        <f t="shared" si="67"/>
        <v>114.28</v>
      </c>
      <c r="AX96" s="25">
        <f t="shared" si="67"/>
        <v>62.66</v>
      </c>
      <c r="AY96" s="25">
        <f t="shared" si="67"/>
        <v>56.66</v>
      </c>
      <c r="AZ96" s="25">
        <f t="shared" si="67"/>
        <v>128</v>
      </c>
      <c r="BA96" s="25">
        <f t="shared" si="67"/>
        <v>227</v>
      </c>
      <c r="BB96" s="25">
        <f t="shared" si="67"/>
        <v>357</v>
      </c>
      <c r="BC96" s="25">
        <f t="shared" si="67"/>
        <v>491.11</v>
      </c>
      <c r="BD96" s="25">
        <f t="shared" si="67"/>
        <v>205</v>
      </c>
      <c r="BE96" s="25">
        <f t="shared" si="67"/>
        <v>330</v>
      </c>
      <c r="BF96" s="25">
        <f t="shared" si="67"/>
        <v>0</v>
      </c>
      <c r="BG96" s="25">
        <f t="shared" si="67"/>
        <v>23</v>
      </c>
      <c r="BH96" s="25">
        <f t="shared" si="67"/>
        <v>21</v>
      </c>
      <c r="BI96" s="25">
        <f t="shared" si="67"/>
        <v>30</v>
      </c>
      <c r="BJ96" s="25">
        <f t="shared" si="67"/>
        <v>21</v>
      </c>
      <c r="BK96" s="25">
        <f t="shared" si="67"/>
        <v>35</v>
      </c>
      <c r="BL96" s="25">
        <f t="shared" si="67"/>
        <v>275</v>
      </c>
      <c r="BM96" s="25">
        <f t="shared" si="67"/>
        <v>154.44999999999999</v>
      </c>
      <c r="BN96" s="25">
        <f t="shared" si="67"/>
        <v>14.89</v>
      </c>
      <c r="BO96" s="25">
        <f t="shared" ref="BO96" si="68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7.0000000000000007E-2</v>
      </c>
      <c r="F97" s="18">
        <f t="shared" si="69"/>
        <v>8.6300000000000002E-2</v>
      </c>
      <c r="G97" s="18">
        <f t="shared" si="69"/>
        <v>0.5</v>
      </c>
      <c r="H97" s="18">
        <f t="shared" si="69"/>
        <v>0.92589999999999995</v>
      </c>
      <c r="I97" s="18">
        <f t="shared" si="69"/>
        <v>0.51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0.504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0.36839999999999995</v>
      </c>
      <c r="Q97" s="18">
        <f t="shared" si="69"/>
        <v>0.38</v>
      </c>
      <c r="R97" s="18">
        <f t="shared" si="69"/>
        <v>0</v>
      </c>
      <c r="S97" s="18">
        <f t="shared" si="69"/>
        <v>0.13</v>
      </c>
      <c r="T97" s="18">
        <f t="shared" si="69"/>
        <v>0</v>
      </c>
      <c r="U97" s="18">
        <f t="shared" si="69"/>
        <v>0.628</v>
      </c>
      <c r="V97" s="18">
        <f t="shared" si="69"/>
        <v>0.32948</v>
      </c>
      <c r="W97" s="18">
        <f>W96/1000</f>
        <v>0.219</v>
      </c>
      <c r="X97" s="18">
        <f t="shared" si="69"/>
        <v>7.9000000000000008E-3</v>
      </c>
      <c r="Y97" s="18">
        <f t="shared" si="69"/>
        <v>0</v>
      </c>
      <c r="Z97" s="18">
        <f t="shared" si="69"/>
        <v>0.247</v>
      </c>
      <c r="AA97" s="18">
        <f t="shared" si="69"/>
        <v>0.36</v>
      </c>
      <c r="AB97" s="18">
        <f t="shared" si="69"/>
        <v>0.21299999999999999</v>
      </c>
      <c r="AC97" s="18">
        <f t="shared" si="69"/>
        <v>0.31444</v>
      </c>
      <c r="AD97" s="18">
        <f t="shared" si="69"/>
        <v>0.13800000000000001</v>
      </c>
      <c r="AE97" s="18">
        <f t="shared" si="69"/>
        <v>0.38800000000000001</v>
      </c>
      <c r="AF97" s="18">
        <f t="shared" si="69"/>
        <v>0.189</v>
      </c>
      <c r="AG97" s="18">
        <f t="shared" si="69"/>
        <v>0.21818000000000001</v>
      </c>
      <c r="AH97" s="18">
        <f t="shared" si="69"/>
        <v>5.96E-2</v>
      </c>
      <c r="AI97" s="18">
        <f t="shared" si="69"/>
        <v>6.5750000000000003E-2</v>
      </c>
      <c r="AJ97" s="18">
        <f t="shared" si="69"/>
        <v>3.6999999999999998E-2</v>
      </c>
      <c r="AK97" s="18">
        <f t="shared" si="69"/>
        <v>0.19</v>
      </c>
      <c r="AL97" s="18">
        <f t="shared" si="69"/>
        <v>0.185</v>
      </c>
      <c r="AM97" s="18">
        <f t="shared" si="69"/>
        <v>0</v>
      </c>
      <c r="AN97" s="18">
        <f t="shared" si="69"/>
        <v>0.24</v>
      </c>
      <c r="AO97" s="18">
        <f t="shared" si="69"/>
        <v>0</v>
      </c>
      <c r="AP97" s="18">
        <f t="shared" si="69"/>
        <v>0.21378999999999998</v>
      </c>
      <c r="AQ97" s="18">
        <f t="shared" si="69"/>
        <v>0.06</v>
      </c>
      <c r="AR97" s="18">
        <f t="shared" si="69"/>
        <v>6.5329999999999999E-2</v>
      </c>
      <c r="AS97" s="18">
        <f t="shared" si="69"/>
        <v>8.4000000000000005E-2</v>
      </c>
      <c r="AT97" s="18">
        <f t="shared" si="69"/>
        <v>4.1430000000000002E-2</v>
      </c>
      <c r="AU97" s="18">
        <f t="shared" si="69"/>
        <v>5.4280000000000002E-2</v>
      </c>
      <c r="AV97" s="18">
        <f t="shared" si="69"/>
        <v>4.8750000000000002E-2</v>
      </c>
      <c r="AW97" s="18">
        <f t="shared" si="69"/>
        <v>0.11428000000000001</v>
      </c>
      <c r="AX97" s="18">
        <f t="shared" si="69"/>
        <v>6.2659999999999993E-2</v>
      </c>
      <c r="AY97" s="18">
        <f t="shared" si="69"/>
        <v>5.6659999999999995E-2</v>
      </c>
      <c r="AZ97" s="18">
        <f t="shared" si="69"/>
        <v>0.128</v>
      </c>
      <c r="BA97" s="18">
        <f t="shared" si="69"/>
        <v>0.22700000000000001</v>
      </c>
      <c r="BB97" s="18">
        <f t="shared" si="69"/>
        <v>0.35699999999999998</v>
      </c>
      <c r="BC97" s="18">
        <f t="shared" si="69"/>
        <v>0.49110999999999999</v>
      </c>
      <c r="BD97" s="18">
        <f t="shared" si="69"/>
        <v>0.20499999999999999</v>
      </c>
      <c r="BE97" s="18">
        <f t="shared" si="69"/>
        <v>0.33</v>
      </c>
      <c r="BF97" s="18">
        <f t="shared" si="69"/>
        <v>0</v>
      </c>
      <c r="BG97" s="18">
        <f t="shared" si="69"/>
        <v>2.3E-2</v>
      </c>
      <c r="BH97" s="18">
        <f t="shared" si="69"/>
        <v>2.1000000000000001E-2</v>
      </c>
      <c r="BI97" s="18">
        <f t="shared" si="69"/>
        <v>0.03</v>
      </c>
      <c r="BJ97" s="18">
        <f t="shared" si="69"/>
        <v>2.1000000000000001E-2</v>
      </c>
      <c r="BK97" s="18">
        <f t="shared" si="69"/>
        <v>3.5000000000000003E-2</v>
      </c>
      <c r="BL97" s="18">
        <f t="shared" si="69"/>
        <v>0.27500000000000002</v>
      </c>
      <c r="BM97" s="18">
        <f t="shared" si="69"/>
        <v>0.15444999999999998</v>
      </c>
      <c r="BN97" s="18">
        <f t="shared" si="69"/>
        <v>1.489E-2</v>
      </c>
      <c r="BO97" s="18">
        <f t="shared" ref="BO97" si="70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1">D94*D96</f>
        <v>0</v>
      </c>
      <c r="E98" s="28">
        <f t="shared" si="71"/>
        <v>0</v>
      </c>
      <c r="F98" s="28">
        <f t="shared" si="71"/>
        <v>1.1219000000000001</v>
      </c>
      <c r="G98" s="28">
        <f t="shared" si="71"/>
        <v>0.3</v>
      </c>
      <c r="H98" s="28">
        <f t="shared" si="71"/>
        <v>0</v>
      </c>
      <c r="I98" s="28">
        <f t="shared" si="71"/>
        <v>0</v>
      </c>
      <c r="J98" s="28">
        <f t="shared" si="71"/>
        <v>0.85655999999999999</v>
      </c>
      <c r="K98" s="28">
        <f t="shared" si="71"/>
        <v>1.3248800000000001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0.79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1.1340000000000001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1.4430000000000001</v>
      </c>
      <c r="AK98" s="28">
        <f t="shared" si="71"/>
        <v>0.16283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0.46334999999999998</v>
      </c>
      <c r="BN98" s="28">
        <f t="shared" si="71"/>
        <v>0</v>
      </c>
      <c r="BO98" s="28">
        <f t="shared" ref="BO98" si="72">BO94*BO96</f>
        <v>0</v>
      </c>
      <c r="BP98" s="29">
        <f>SUM(D98:BN98)</f>
        <v>7.5965199999999999</v>
      </c>
      <c r="BQ98" s="30">
        <f>BP98/$C$7</f>
        <v>7.5965199999999999</v>
      </c>
    </row>
    <row r="99" spans="1:69" ht="17.25" x14ac:dyDescent="0.3">
      <c r="A99" s="26"/>
      <c r="B99" s="27" t="s">
        <v>31</v>
      </c>
      <c r="C99" s="88"/>
      <c r="D99" s="28">
        <f t="shared" ref="D99:BN99" si="73">D94*D96</f>
        <v>0</v>
      </c>
      <c r="E99" s="28">
        <f t="shared" si="73"/>
        <v>0</v>
      </c>
      <c r="F99" s="28">
        <f t="shared" si="73"/>
        <v>1.1219000000000001</v>
      </c>
      <c r="G99" s="28">
        <f t="shared" si="73"/>
        <v>0.3</v>
      </c>
      <c r="H99" s="28">
        <f t="shared" si="73"/>
        <v>0</v>
      </c>
      <c r="I99" s="28">
        <f t="shared" si="73"/>
        <v>0</v>
      </c>
      <c r="J99" s="28">
        <f t="shared" si="73"/>
        <v>0.85655999999999999</v>
      </c>
      <c r="K99" s="28">
        <f t="shared" si="73"/>
        <v>1.3248800000000001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0.79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1.1340000000000001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1.4430000000000001</v>
      </c>
      <c r="AK99" s="28">
        <f t="shared" si="73"/>
        <v>0.16283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0.46334999999999998</v>
      </c>
      <c r="BN99" s="28">
        <f t="shared" si="73"/>
        <v>0</v>
      </c>
      <c r="BO99" s="28">
        <f t="shared" ref="BO99" si="74">BO94*BO96</f>
        <v>0</v>
      </c>
      <c r="BP99" s="29">
        <f>SUM(D99:BN99)</f>
        <v>7.5965199999999999</v>
      </c>
      <c r="BQ99" s="30">
        <f>BP99/$C$7</f>
        <v>7.5965199999999999</v>
      </c>
    </row>
    <row r="101" spans="1:69" x14ac:dyDescent="0.25">
      <c r="J101" s="1"/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5">D5</f>
        <v>Хлеб пшеничный</v>
      </c>
      <c r="E102" s="89" t="str">
        <f t="shared" si="75"/>
        <v>Хлеб ржано-пшеничный</v>
      </c>
      <c r="F102" s="89" t="str">
        <f t="shared" si="75"/>
        <v>Сахар</v>
      </c>
      <c r="G102" s="89" t="str">
        <f t="shared" si="75"/>
        <v>Чай</v>
      </c>
      <c r="H102" s="89" t="str">
        <f t="shared" si="75"/>
        <v>Какао</v>
      </c>
      <c r="I102" s="89" t="str">
        <f t="shared" si="75"/>
        <v>Кофейный напиток</v>
      </c>
      <c r="J102" s="89" t="str">
        <f t="shared" si="75"/>
        <v>Молоко 2,5%</v>
      </c>
      <c r="K102" s="89" t="str">
        <f t="shared" si="75"/>
        <v>Масло сливочное</v>
      </c>
      <c r="L102" s="89" t="str">
        <f t="shared" si="75"/>
        <v>Сметана 15%</v>
      </c>
      <c r="M102" s="89" t="str">
        <f t="shared" si="75"/>
        <v>Молоко сухое</v>
      </c>
      <c r="N102" s="89" t="str">
        <f t="shared" si="75"/>
        <v>Снежок 2,5 %</v>
      </c>
      <c r="O102" s="89" t="str">
        <f t="shared" si="75"/>
        <v>Творог 5%</v>
      </c>
      <c r="P102" s="89" t="str">
        <f t="shared" si="75"/>
        <v>Молоко сгущенное</v>
      </c>
      <c r="Q102" s="89" t="str">
        <f t="shared" si="75"/>
        <v xml:space="preserve">Джем Сава </v>
      </c>
      <c r="R102" s="89" t="str">
        <f t="shared" si="75"/>
        <v>Сыр</v>
      </c>
      <c r="S102" s="89" t="str">
        <f t="shared" si="75"/>
        <v>Зеленый горошек</v>
      </c>
      <c r="T102" s="89" t="str">
        <f t="shared" si="75"/>
        <v>Кукуруза консервирован.</v>
      </c>
      <c r="U102" s="89" t="str">
        <f t="shared" si="75"/>
        <v>Консервы рыбные</v>
      </c>
      <c r="V102" s="89" t="str">
        <f t="shared" si="75"/>
        <v>Огурцы консервирован.</v>
      </c>
      <c r="W102" s="89" t="str">
        <f>W5</f>
        <v>Огурцы свежие</v>
      </c>
      <c r="X102" s="89" t="str">
        <f t="shared" si="75"/>
        <v>Яйцо</v>
      </c>
      <c r="Y102" s="89" t="str">
        <f t="shared" si="75"/>
        <v>Икра кабачковая</v>
      </c>
      <c r="Z102" s="89" t="str">
        <f t="shared" si="75"/>
        <v>Изюм</v>
      </c>
      <c r="AA102" s="89" t="str">
        <f t="shared" si="75"/>
        <v>Курага</v>
      </c>
      <c r="AB102" s="89" t="str">
        <f t="shared" si="75"/>
        <v>Чернослив</v>
      </c>
      <c r="AC102" s="89" t="str">
        <f t="shared" si="75"/>
        <v>Шиповник</v>
      </c>
      <c r="AD102" s="89" t="str">
        <f t="shared" si="75"/>
        <v>Сухофрукты</v>
      </c>
      <c r="AE102" s="89" t="str">
        <f t="shared" si="75"/>
        <v>Ягода свежемороженная</v>
      </c>
      <c r="AF102" s="89" t="str">
        <f t="shared" si="75"/>
        <v>Лимон</v>
      </c>
      <c r="AG102" s="89" t="str">
        <f t="shared" si="75"/>
        <v>Кисель</v>
      </c>
      <c r="AH102" s="89" t="str">
        <f t="shared" si="75"/>
        <v xml:space="preserve">Сок </v>
      </c>
      <c r="AI102" s="89" t="str">
        <f t="shared" si="75"/>
        <v>Макаронные изделия</v>
      </c>
      <c r="AJ102" s="89" t="str">
        <f t="shared" si="75"/>
        <v>Мука</v>
      </c>
      <c r="AK102" s="89" t="str">
        <f t="shared" si="75"/>
        <v>Дрожжи</v>
      </c>
      <c r="AL102" s="89" t="str">
        <f t="shared" si="75"/>
        <v>Печенье</v>
      </c>
      <c r="AM102" s="89" t="str">
        <f t="shared" si="75"/>
        <v>Пряники</v>
      </c>
      <c r="AN102" s="89" t="str">
        <f t="shared" si="75"/>
        <v>Вафли</v>
      </c>
      <c r="AO102" s="89" t="str">
        <f t="shared" si="75"/>
        <v>Конфеты</v>
      </c>
      <c r="AP102" s="89" t="str">
        <f t="shared" si="75"/>
        <v>Повидло Сава</v>
      </c>
      <c r="AQ102" s="89" t="str">
        <f t="shared" si="75"/>
        <v>Крупа геркулес</v>
      </c>
      <c r="AR102" s="89" t="str">
        <f t="shared" si="75"/>
        <v>Крупа горох</v>
      </c>
      <c r="AS102" s="89" t="str">
        <f t="shared" si="75"/>
        <v>Крупа гречневая</v>
      </c>
      <c r="AT102" s="89" t="str">
        <f t="shared" si="75"/>
        <v>Крупа кукурузная</v>
      </c>
      <c r="AU102" s="89" t="str">
        <f t="shared" si="75"/>
        <v>Крупа манная</v>
      </c>
      <c r="AV102" s="89" t="str">
        <f t="shared" si="75"/>
        <v>Крупа перловая</v>
      </c>
      <c r="AW102" s="89" t="str">
        <f t="shared" si="75"/>
        <v>Крупа пшеничная</v>
      </c>
      <c r="AX102" s="89" t="str">
        <f t="shared" si="75"/>
        <v>Крупа пшено</v>
      </c>
      <c r="AY102" s="89" t="str">
        <f t="shared" si="75"/>
        <v>Крупа ячневая</v>
      </c>
      <c r="AZ102" s="89" t="str">
        <f t="shared" si="75"/>
        <v>Рис</v>
      </c>
      <c r="BA102" s="89" t="str">
        <f t="shared" si="75"/>
        <v>Цыпленок бройлер</v>
      </c>
      <c r="BB102" s="89" t="str">
        <f t="shared" si="75"/>
        <v>Филе куриное</v>
      </c>
      <c r="BC102" s="89" t="str">
        <f t="shared" si="75"/>
        <v>Фарш говяжий</v>
      </c>
      <c r="BD102" s="89" t="str">
        <f t="shared" si="75"/>
        <v>Печень куриная</v>
      </c>
      <c r="BE102" s="89" t="str">
        <f t="shared" si="75"/>
        <v>Филе минтая</v>
      </c>
      <c r="BF102" s="89" t="str">
        <f t="shared" si="75"/>
        <v>Филе сельди слабосол.</v>
      </c>
      <c r="BG102" s="89" t="str">
        <f t="shared" si="75"/>
        <v>Картофель</v>
      </c>
      <c r="BH102" s="89" t="str">
        <f t="shared" si="75"/>
        <v>Морковь</v>
      </c>
      <c r="BI102" s="89" t="str">
        <f t="shared" si="75"/>
        <v>Лук</v>
      </c>
      <c r="BJ102" s="89" t="str">
        <f t="shared" si="75"/>
        <v>Капуста</v>
      </c>
      <c r="BK102" s="89" t="str">
        <f t="shared" si="75"/>
        <v>Свекла</v>
      </c>
      <c r="BL102" s="89" t="str">
        <f t="shared" si="75"/>
        <v>Томатная паста</v>
      </c>
      <c r="BM102" s="89" t="str">
        <f t="shared" si="75"/>
        <v>Масло растительное</v>
      </c>
      <c r="BN102" s="89" t="str">
        <f t="shared" si="75"/>
        <v>Соль</v>
      </c>
      <c r="BO102" s="89" t="str">
        <f t="shared" ref="BO102" si="76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$F$4</f>
        <v>1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5">
      <c r="A105" s="84"/>
      <c r="B105" t="s">
        <v>15</v>
      </c>
      <c r="C105" s="86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5">
      <c r="A106" s="84"/>
      <c r="B106" s="9" t="s">
        <v>23</v>
      </c>
      <c r="C106" s="86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5">
      <c r="A107" s="84"/>
      <c r="B107" s="15"/>
      <c r="C107" s="86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5">
      <c r="A108" s="84"/>
      <c r="B108" s="5"/>
      <c r="C108" s="87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7.25" x14ac:dyDescent="0.3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3">PRODUCT(D109,$F$4)</f>
        <v>0.02</v>
      </c>
      <c r="E110" s="19">
        <f t="shared" si="83"/>
        <v>0</v>
      </c>
      <c r="F110" s="19">
        <f t="shared" si="83"/>
        <v>0.01</v>
      </c>
      <c r="G110" s="19">
        <f t="shared" si="83"/>
        <v>5.9999999999999995E-4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0.14399999999999999</v>
      </c>
      <c r="BH110" s="19">
        <f t="shared" si="83"/>
        <v>2.5000000000000001E-2</v>
      </c>
      <c r="BI110" s="19">
        <f t="shared" si="83"/>
        <v>1.4E-2</v>
      </c>
      <c r="BJ110" s="19">
        <f t="shared" si="83"/>
        <v>4.4999999999999998E-2</v>
      </c>
      <c r="BK110" s="19">
        <f t="shared" si="83"/>
        <v>0</v>
      </c>
      <c r="BL110" s="19">
        <f t="shared" si="83"/>
        <v>0</v>
      </c>
      <c r="BM110" s="19">
        <f t="shared" si="83"/>
        <v>4.0000000000000001E-3</v>
      </c>
      <c r="BN110" s="19">
        <f t="shared" si="83"/>
        <v>5.0000000000000001E-4</v>
      </c>
      <c r="BO110" s="19">
        <f t="shared" ref="BO110" si="84">PRODUCT(BO109,$F$4)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70</v>
      </c>
      <c r="F112" s="25">
        <f t="shared" si="85"/>
        <v>86.3</v>
      </c>
      <c r="G112" s="25">
        <f t="shared" si="85"/>
        <v>500</v>
      </c>
      <c r="H112" s="25">
        <f t="shared" si="85"/>
        <v>925.9</v>
      </c>
      <c r="I112" s="25">
        <f t="shared" si="85"/>
        <v>510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504</v>
      </c>
      <c r="N112" s="25">
        <f t="shared" si="85"/>
        <v>99.49</v>
      </c>
      <c r="O112" s="25">
        <f t="shared" si="85"/>
        <v>320.32</v>
      </c>
      <c r="P112" s="25">
        <f t="shared" si="85"/>
        <v>368.4</v>
      </c>
      <c r="Q112" s="25">
        <f t="shared" si="85"/>
        <v>380</v>
      </c>
      <c r="R112" s="25">
        <f t="shared" si="85"/>
        <v>0</v>
      </c>
      <c r="S112" s="25">
        <f t="shared" si="85"/>
        <v>130</v>
      </c>
      <c r="T112" s="25">
        <f t="shared" si="85"/>
        <v>0</v>
      </c>
      <c r="U112" s="25">
        <f t="shared" si="85"/>
        <v>628</v>
      </c>
      <c r="V112" s="25">
        <f t="shared" si="85"/>
        <v>329.48</v>
      </c>
      <c r="W112" s="25">
        <f>W44</f>
        <v>219</v>
      </c>
      <c r="X112" s="25">
        <f t="shared" si="85"/>
        <v>7.9</v>
      </c>
      <c r="Y112" s="25">
        <f t="shared" si="85"/>
        <v>0</v>
      </c>
      <c r="Z112" s="25">
        <f t="shared" si="85"/>
        <v>247</v>
      </c>
      <c r="AA112" s="25">
        <f t="shared" si="85"/>
        <v>360</v>
      </c>
      <c r="AB112" s="25">
        <f t="shared" si="85"/>
        <v>213</v>
      </c>
      <c r="AC112" s="25">
        <f t="shared" si="85"/>
        <v>314.44</v>
      </c>
      <c r="AD112" s="25">
        <f t="shared" si="85"/>
        <v>138</v>
      </c>
      <c r="AE112" s="25">
        <f t="shared" si="85"/>
        <v>388</v>
      </c>
      <c r="AF112" s="25">
        <f t="shared" si="85"/>
        <v>189</v>
      </c>
      <c r="AG112" s="25">
        <f t="shared" si="85"/>
        <v>218.18</v>
      </c>
      <c r="AH112" s="25">
        <f t="shared" si="85"/>
        <v>59.6</v>
      </c>
      <c r="AI112" s="25">
        <f t="shared" si="85"/>
        <v>65.75</v>
      </c>
      <c r="AJ112" s="25">
        <f t="shared" si="85"/>
        <v>37</v>
      </c>
      <c r="AK112" s="25">
        <f t="shared" si="85"/>
        <v>190</v>
      </c>
      <c r="AL112" s="25">
        <f t="shared" si="85"/>
        <v>185</v>
      </c>
      <c r="AM112" s="25">
        <f t="shared" si="85"/>
        <v>0</v>
      </c>
      <c r="AN112" s="25">
        <f t="shared" si="85"/>
        <v>240</v>
      </c>
      <c r="AO112" s="25">
        <f t="shared" si="85"/>
        <v>0</v>
      </c>
      <c r="AP112" s="25">
        <f t="shared" si="85"/>
        <v>213.79</v>
      </c>
      <c r="AQ112" s="25">
        <f t="shared" si="85"/>
        <v>60</v>
      </c>
      <c r="AR112" s="25">
        <f t="shared" si="85"/>
        <v>65.33</v>
      </c>
      <c r="AS112" s="25">
        <f t="shared" si="85"/>
        <v>84</v>
      </c>
      <c r="AT112" s="25">
        <f t="shared" si="85"/>
        <v>41.43</v>
      </c>
      <c r="AU112" s="25">
        <f t="shared" si="85"/>
        <v>54.28</v>
      </c>
      <c r="AV112" s="25">
        <f t="shared" si="85"/>
        <v>48.75</v>
      </c>
      <c r="AW112" s="25">
        <f t="shared" si="85"/>
        <v>114.28</v>
      </c>
      <c r="AX112" s="25">
        <f t="shared" si="85"/>
        <v>62.66</v>
      </c>
      <c r="AY112" s="25">
        <f t="shared" si="85"/>
        <v>56.66</v>
      </c>
      <c r="AZ112" s="25">
        <f t="shared" si="85"/>
        <v>128</v>
      </c>
      <c r="BA112" s="25">
        <f t="shared" si="85"/>
        <v>227</v>
      </c>
      <c r="BB112" s="25">
        <f t="shared" si="85"/>
        <v>357</v>
      </c>
      <c r="BC112" s="25">
        <f t="shared" si="85"/>
        <v>491.11</v>
      </c>
      <c r="BD112" s="25">
        <f t="shared" si="85"/>
        <v>205</v>
      </c>
      <c r="BE112" s="25">
        <f t="shared" si="85"/>
        <v>330</v>
      </c>
      <c r="BF112" s="25">
        <f t="shared" si="85"/>
        <v>0</v>
      </c>
      <c r="BG112" s="25">
        <f t="shared" si="85"/>
        <v>23</v>
      </c>
      <c r="BH112" s="25">
        <f t="shared" si="85"/>
        <v>21</v>
      </c>
      <c r="BI112" s="25">
        <f t="shared" si="85"/>
        <v>30</v>
      </c>
      <c r="BJ112" s="25">
        <f t="shared" si="85"/>
        <v>21</v>
      </c>
      <c r="BK112" s="25">
        <f t="shared" si="85"/>
        <v>35</v>
      </c>
      <c r="BL112" s="25">
        <f t="shared" si="85"/>
        <v>275</v>
      </c>
      <c r="BM112" s="25">
        <f t="shared" si="85"/>
        <v>154.44999999999999</v>
      </c>
      <c r="BN112" s="25">
        <f t="shared" si="85"/>
        <v>14.89</v>
      </c>
      <c r="BO112" s="25">
        <f t="shared" ref="BO112" si="86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/>
        <v>8.6300000000000002E-2</v>
      </c>
      <c r="G113" s="18">
        <f t="shared" si="87"/>
        <v>0.5</v>
      </c>
      <c r="H113" s="18">
        <f t="shared" si="87"/>
        <v>0.92589999999999995</v>
      </c>
      <c r="I113" s="18">
        <f t="shared" si="87"/>
        <v>0.51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0.504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0.36839999999999995</v>
      </c>
      <c r="Q113" s="18">
        <f t="shared" si="87"/>
        <v>0.38</v>
      </c>
      <c r="R113" s="18">
        <f t="shared" si="87"/>
        <v>0</v>
      </c>
      <c r="S113" s="18">
        <f t="shared" si="87"/>
        <v>0.13</v>
      </c>
      <c r="T113" s="18">
        <f t="shared" si="87"/>
        <v>0</v>
      </c>
      <c r="U113" s="18">
        <f t="shared" si="87"/>
        <v>0.628</v>
      </c>
      <c r="V113" s="18">
        <f t="shared" si="87"/>
        <v>0.32948</v>
      </c>
      <c r="W113" s="18">
        <f>W112/1000</f>
        <v>0.219</v>
      </c>
      <c r="X113" s="18">
        <f t="shared" si="87"/>
        <v>7.9000000000000008E-3</v>
      </c>
      <c r="Y113" s="18">
        <f t="shared" si="87"/>
        <v>0</v>
      </c>
      <c r="Z113" s="18">
        <f t="shared" si="87"/>
        <v>0.247</v>
      </c>
      <c r="AA113" s="18">
        <f t="shared" si="87"/>
        <v>0.36</v>
      </c>
      <c r="AB113" s="18">
        <f t="shared" si="87"/>
        <v>0.21299999999999999</v>
      </c>
      <c r="AC113" s="18">
        <f t="shared" si="87"/>
        <v>0.31444</v>
      </c>
      <c r="AD113" s="18">
        <f t="shared" si="87"/>
        <v>0.13800000000000001</v>
      </c>
      <c r="AE113" s="18">
        <f t="shared" si="87"/>
        <v>0.38800000000000001</v>
      </c>
      <c r="AF113" s="18">
        <f t="shared" si="87"/>
        <v>0.189</v>
      </c>
      <c r="AG113" s="18">
        <f t="shared" si="87"/>
        <v>0.21818000000000001</v>
      </c>
      <c r="AH113" s="18">
        <f t="shared" si="87"/>
        <v>5.96E-2</v>
      </c>
      <c r="AI113" s="18">
        <f t="shared" si="87"/>
        <v>6.5750000000000003E-2</v>
      </c>
      <c r="AJ113" s="18">
        <f t="shared" si="87"/>
        <v>3.6999999999999998E-2</v>
      </c>
      <c r="AK113" s="18">
        <f t="shared" si="87"/>
        <v>0.19</v>
      </c>
      <c r="AL113" s="18">
        <f t="shared" si="87"/>
        <v>0.185</v>
      </c>
      <c r="AM113" s="18">
        <f t="shared" si="87"/>
        <v>0</v>
      </c>
      <c r="AN113" s="18">
        <f t="shared" si="87"/>
        <v>0.24</v>
      </c>
      <c r="AO113" s="18">
        <f t="shared" si="87"/>
        <v>0</v>
      </c>
      <c r="AP113" s="18">
        <f t="shared" si="87"/>
        <v>0.21378999999999998</v>
      </c>
      <c r="AQ113" s="18">
        <f t="shared" si="87"/>
        <v>0.06</v>
      </c>
      <c r="AR113" s="18">
        <f t="shared" si="87"/>
        <v>6.5329999999999999E-2</v>
      </c>
      <c r="AS113" s="18">
        <f t="shared" si="87"/>
        <v>8.4000000000000005E-2</v>
      </c>
      <c r="AT113" s="18">
        <f t="shared" si="87"/>
        <v>4.1430000000000002E-2</v>
      </c>
      <c r="AU113" s="18">
        <f t="shared" si="87"/>
        <v>5.4280000000000002E-2</v>
      </c>
      <c r="AV113" s="18">
        <f t="shared" si="87"/>
        <v>4.8750000000000002E-2</v>
      </c>
      <c r="AW113" s="18">
        <f t="shared" si="87"/>
        <v>0.11428000000000001</v>
      </c>
      <c r="AX113" s="18">
        <f t="shared" si="87"/>
        <v>6.2659999999999993E-2</v>
      </c>
      <c r="AY113" s="18">
        <f t="shared" si="87"/>
        <v>5.6659999999999995E-2</v>
      </c>
      <c r="AZ113" s="18">
        <f t="shared" si="87"/>
        <v>0.128</v>
      </c>
      <c r="BA113" s="18">
        <f t="shared" si="87"/>
        <v>0.22700000000000001</v>
      </c>
      <c r="BB113" s="18">
        <f t="shared" si="87"/>
        <v>0.35699999999999998</v>
      </c>
      <c r="BC113" s="18">
        <f t="shared" si="87"/>
        <v>0.49110999999999999</v>
      </c>
      <c r="BD113" s="18">
        <f t="shared" si="87"/>
        <v>0.20499999999999999</v>
      </c>
      <c r="BE113" s="18">
        <f t="shared" si="87"/>
        <v>0.33</v>
      </c>
      <c r="BF113" s="18">
        <f t="shared" si="87"/>
        <v>0</v>
      </c>
      <c r="BG113" s="18">
        <f t="shared" si="87"/>
        <v>2.3E-2</v>
      </c>
      <c r="BH113" s="18">
        <f t="shared" si="87"/>
        <v>2.1000000000000001E-2</v>
      </c>
      <c r="BI113" s="18">
        <f t="shared" si="87"/>
        <v>0.03</v>
      </c>
      <c r="BJ113" s="18">
        <f t="shared" si="87"/>
        <v>2.1000000000000001E-2</v>
      </c>
      <c r="BK113" s="18">
        <f t="shared" si="87"/>
        <v>3.5000000000000003E-2</v>
      </c>
      <c r="BL113" s="18">
        <f t="shared" si="87"/>
        <v>0.27500000000000002</v>
      </c>
      <c r="BM113" s="18">
        <f t="shared" si="87"/>
        <v>0.15444999999999998</v>
      </c>
      <c r="BN113" s="18">
        <f t="shared" si="87"/>
        <v>1.489E-2</v>
      </c>
      <c r="BO113" s="18">
        <f t="shared" ref="BO113" si="88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9">D110*D112</f>
        <v>1.3453999999999999</v>
      </c>
      <c r="E114" s="28">
        <f t="shared" si="89"/>
        <v>0</v>
      </c>
      <c r="F114" s="28">
        <f t="shared" si="89"/>
        <v>0.86299999999999999</v>
      </c>
      <c r="G114" s="28">
        <f t="shared" si="89"/>
        <v>0.3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3.3119999999999998</v>
      </c>
      <c r="BH114" s="28">
        <f t="shared" si="89"/>
        <v>0.52500000000000002</v>
      </c>
      <c r="BI114" s="28">
        <f t="shared" si="89"/>
        <v>0.42</v>
      </c>
      <c r="BJ114" s="28">
        <f t="shared" si="89"/>
        <v>0.94499999999999995</v>
      </c>
      <c r="BK114" s="28">
        <f t="shared" si="89"/>
        <v>0</v>
      </c>
      <c r="BL114" s="28">
        <f t="shared" si="89"/>
        <v>0</v>
      </c>
      <c r="BM114" s="28">
        <f t="shared" si="89"/>
        <v>0.61780000000000002</v>
      </c>
      <c r="BN114" s="28">
        <f t="shared" si="89"/>
        <v>7.4450000000000002E-3</v>
      </c>
      <c r="BO114" s="28">
        <f t="shared" ref="BO114" si="90">BO110*BO112</f>
        <v>0</v>
      </c>
      <c r="BP114" s="29">
        <f>SUM(D114:BN114)</f>
        <v>8.3356450000000013</v>
      </c>
      <c r="BQ114" s="30">
        <f>BP114/$C$7</f>
        <v>8.3356450000000013</v>
      </c>
    </row>
    <row r="115" spans="1:69" ht="17.25" x14ac:dyDescent="0.3">
      <c r="A115" s="26"/>
      <c r="B115" s="27" t="s">
        <v>31</v>
      </c>
      <c r="C115" s="88"/>
      <c r="D115" s="28">
        <f t="shared" ref="D115:BN115" si="91">D110*D112</f>
        <v>1.3453999999999999</v>
      </c>
      <c r="E115" s="28">
        <f t="shared" si="91"/>
        <v>0</v>
      </c>
      <c r="F115" s="28">
        <f t="shared" si="91"/>
        <v>0.86299999999999999</v>
      </c>
      <c r="G115" s="28">
        <f t="shared" si="91"/>
        <v>0.3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3.3119999999999998</v>
      </c>
      <c r="BH115" s="28">
        <f t="shared" si="91"/>
        <v>0.52500000000000002</v>
      </c>
      <c r="BI115" s="28">
        <f t="shared" si="91"/>
        <v>0.42</v>
      </c>
      <c r="BJ115" s="28">
        <f t="shared" si="91"/>
        <v>0.94499999999999995</v>
      </c>
      <c r="BK115" s="28">
        <f t="shared" si="91"/>
        <v>0</v>
      </c>
      <c r="BL115" s="28">
        <f t="shared" si="91"/>
        <v>0</v>
      </c>
      <c r="BM115" s="28">
        <f t="shared" si="91"/>
        <v>0.61780000000000002</v>
      </c>
      <c r="BN115" s="28">
        <f t="shared" si="91"/>
        <v>7.4450000000000002E-3</v>
      </c>
      <c r="BO115" s="28">
        <f t="shared" ref="BO115" si="92">BO110*BO112</f>
        <v>0</v>
      </c>
      <c r="BP115" s="29">
        <f>SUM(D115:BN115)</f>
        <v>8.3356450000000013</v>
      </c>
      <c r="BQ115" s="30">
        <f>BP115/$C$7</f>
        <v>8.3356450000000013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106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v>45042</v>
      </c>
      <c r="H5" s="105"/>
      <c r="I5" s="79"/>
      <c r="J5" s="79"/>
      <c r="K5" s="79"/>
      <c r="L5" s="79"/>
      <c r="M5" s="79"/>
    </row>
    <row r="6" spans="1:13" ht="34.5" customHeight="1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20.2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ht="30" x14ac:dyDescent="0.25">
      <c r="A8" s="74" t="s">
        <v>8</v>
      </c>
      <c r="B8" s="75" t="str">
        <f>' 3-7 лет (день 5)'!B7</f>
        <v>Омлет натуральный с маслом</v>
      </c>
      <c r="C8" s="80">
        <v>80</v>
      </c>
      <c r="D8" s="80">
        <v>7.21</v>
      </c>
      <c r="E8" s="80">
        <v>10.01</v>
      </c>
      <c r="F8" s="80">
        <v>1.79</v>
      </c>
      <c r="G8" s="80">
        <v>125</v>
      </c>
      <c r="H8" s="80">
        <v>63.98</v>
      </c>
      <c r="I8" s="80">
        <v>0.96</v>
      </c>
      <c r="J8" s="80">
        <v>0.04</v>
      </c>
      <c r="K8" s="80">
        <v>0.03</v>
      </c>
      <c r="L8" s="80">
        <v>0.39</v>
      </c>
      <c r="M8" s="80">
        <v>110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92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93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82.905000000000001</v>
      </c>
      <c r="E27" s="80">
        <f t="shared" ref="E27:L27" si="0">SUM(E8:E26)</f>
        <v>40.549999999999997</v>
      </c>
      <c r="F27" s="80">
        <f t="shared" si="0"/>
        <v>224.57499999999999</v>
      </c>
      <c r="G27" s="80">
        <f t="shared" si="0"/>
        <v>1269.9000000000001</v>
      </c>
      <c r="H27" s="80">
        <f t="shared" si="0"/>
        <v>337.70999999999992</v>
      </c>
      <c r="I27" s="80">
        <f t="shared" si="0"/>
        <v>9.3000000000000007</v>
      </c>
      <c r="J27" s="80">
        <f t="shared" si="0"/>
        <v>0.6070000000000001</v>
      </c>
      <c r="K27" s="80">
        <f t="shared" si="0"/>
        <v>0.40450000000000003</v>
      </c>
      <c r="L27" s="80">
        <f t="shared" si="0"/>
        <v>31.540000000000003</v>
      </c>
      <c r="M27" s="80"/>
    </row>
    <row r="29" spans="1:13" x14ac:dyDescent="0.25">
      <c r="A29" s="100" t="s">
        <v>103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5" sqref="G5:H5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105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v>45042</v>
      </c>
      <c r="H5" s="105"/>
      <c r="I5" s="79"/>
      <c r="J5" s="79"/>
      <c r="K5" s="79"/>
      <c r="L5" s="79"/>
      <c r="M5" s="79"/>
    </row>
    <row r="6" spans="1:13" ht="28.5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40.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Омлет натуральный с маслом</v>
      </c>
      <c r="C8" s="80">
        <v>100</v>
      </c>
      <c r="D8" s="80">
        <v>9.01</v>
      </c>
      <c r="E8" s="80">
        <v>12.51</v>
      </c>
      <c r="F8" s="80">
        <v>2.2400000000000002</v>
      </c>
      <c r="G8" s="80">
        <v>156.25</v>
      </c>
      <c r="H8" s="80">
        <v>79.98</v>
      </c>
      <c r="I8" s="80">
        <v>1.2</v>
      </c>
      <c r="J8" s="80">
        <v>0.05</v>
      </c>
      <c r="K8" s="80">
        <v>0.04</v>
      </c>
      <c r="L8" s="80">
        <v>0.49</v>
      </c>
      <c r="M8" s="80">
        <v>110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96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97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98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50.224999999999994</v>
      </c>
      <c r="E27" s="80">
        <f t="shared" ref="E27:L27" si="0">SUM(E8:E26)</f>
        <v>51.63000000000001</v>
      </c>
      <c r="F27" s="80">
        <f t="shared" si="0"/>
        <v>284.18500000000006</v>
      </c>
      <c r="G27" s="80">
        <f t="shared" si="0"/>
        <v>1635.61</v>
      </c>
      <c r="H27" s="80">
        <f t="shared" si="0"/>
        <v>412.18</v>
      </c>
      <c r="I27" s="80">
        <f t="shared" si="0"/>
        <v>12.05</v>
      </c>
      <c r="J27" s="80">
        <f t="shared" si="0"/>
        <v>0.74999999999999989</v>
      </c>
      <c r="K27" s="80">
        <f t="shared" si="0"/>
        <v>0.50649999999999995</v>
      </c>
      <c r="L27" s="80">
        <f t="shared" si="0"/>
        <v>42.34</v>
      </c>
      <c r="M27" s="80"/>
    </row>
    <row r="29" spans="1:13" x14ac:dyDescent="0.25">
      <c r="A29" s="100" t="s">
        <v>103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8"/>
      <c r="C1" s="128"/>
      <c r="D1" s="130" t="s">
        <v>99</v>
      </c>
      <c r="E1" s="131"/>
      <c r="F1" s="131"/>
      <c r="G1" s="131"/>
      <c r="H1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8"/>
      <c r="J1" s="128"/>
      <c r="K1" s="50"/>
      <c r="L1" s="141"/>
      <c r="M1" s="141"/>
      <c r="N1" s="141"/>
      <c r="O1" s="141"/>
      <c r="P1" s="133"/>
      <c r="Q1" s="133"/>
      <c r="R1" s="133"/>
      <c r="S1" s="133"/>
      <c r="T1" s="134"/>
      <c r="U1" s="134"/>
      <c r="V1" s="21"/>
    </row>
    <row r="2" spans="1:22" ht="21.95" customHeight="1" x14ac:dyDescent="0.3">
      <c r="A2" s="123"/>
      <c r="B2" s="123"/>
      <c r="C2" s="124"/>
      <c r="D2" s="125" t="s">
        <v>42</v>
      </c>
      <c r="E2" s="123"/>
      <c r="F2" s="123"/>
      <c r="G2" s="124"/>
      <c r="H2" s="123" t="s">
        <v>43</v>
      </c>
      <c r="I2" s="123"/>
      <c r="J2" s="124"/>
      <c r="K2" s="50"/>
      <c r="L2" s="135" t="s">
        <v>8</v>
      </c>
      <c r="M2" s="136"/>
      <c r="N2" s="135" t="s">
        <v>12</v>
      </c>
      <c r="O2" s="136"/>
      <c r="P2" s="137" t="s">
        <v>18</v>
      </c>
      <c r="Q2" s="138"/>
      <c r="R2" s="133" t="s">
        <v>21</v>
      </c>
      <c r="S2" s="133"/>
      <c r="T2" s="139" t="s">
        <v>44</v>
      </c>
      <c r="U2" s="140"/>
      <c r="V2" s="21"/>
    </row>
    <row r="3" spans="1:22" ht="30.75" customHeight="1" x14ac:dyDescent="0.25">
      <c r="A3" s="51"/>
      <c r="B3" s="61">
        <f>E3</f>
        <v>44967</v>
      </c>
      <c r="C3" s="52" t="s">
        <v>45</v>
      </c>
      <c r="D3" s="51"/>
      <c r="E3" s="61">
        <f>' 3-7 лет (день 5)'!K4</f>
        <v>44967</v>
      </c>
      <c r="F3" s="52" t="s">
        <v>45</v>
      </c>
      <c r="G3" s="52" t="s">
        <v>46</v>
      </c>
      <c r="H3" s="51"/>
      <c r="I3" s="61">
        <f>E3</f>
        <v>44967</v>
      </c>
      <c r="J3" s="52" t="s">
        <v>46</v>
      </c>
      <c r="K3" s="21"/>
      <c r="L3" s="53">
        <f>F4</f>
        <v>22.346130000000002</v>
      </c>
      <c r="M3" s="53">
        <f>G4</f>
        <v>24.769269999999999</v>
      </c>
      <c r="N3" s="53">
        <f>F9</f>
        <v>35.164239999999999</v>
      </c>
      <c r="O3" s="53">
        <f>G9</f>
        <v>46.576340000000002</v>
      </c>
      <c r="P3" s="53">
        <f>F17</f>
        <v>14.56653</v>
      </c>
      <c r="Q3" s="53">
        <f>G17</f>
        <v>7.5965199999999999</v>
      </c>
      <c r="R3" s="5">
        <f>F22</f>
        <v>6.2165949999999999</v>
      </c>
      <c r="S3" s="5">
        <f>G22</f>
        <v>8.3356450000000013</v>
      </c>
      <c r="T3" s="54">
        <f>L3+N3+P3+R3</f>
        <v>78.293494999999993</v>
      </c>
      <c r="U3" s="54">
        <f>M3+O3+Q3+S3</f>
        <v>87.277774999999991</v>
      </c>
    </row>
    <row r="4" spans="1:22" ht="15" customHeight="1" x14ac:dyDescent="0.25">
      <c r="A4" s="84" t="s">
        <v>8</v>
      </c>
      <c r="B4" s="5" t="str">
        <f>E4</f>
        <v>Омлет натуральный с маслом</v>
      </c>
      <c r="C4" s="108">
        <f>F4</f>
        <v>22.346130000000002</v>
      </c>
      <c r="D4" s="84" t="s">
        <v>8</v>
      </c>
      <c r="E4" s="5" t="str">
        <f>' 3-7 лет (день 5)'!B7</f>
        <v>Омлет натуральный с маслом</v>
      </c>
      <c r="F4" s="108">
        <f>' 1,5-2 года (день 5)'!BQ65</f>
        <v>22.346130000000002</v>
      </c>
      <c r="G4" s="108">
        <f>' 3-7 лет (день 5)'!BQ65</f>
        <v>24.769269999999999</v>
      </c>
      <c r="H4" s="84" t="s">
        <v>8</v>
      </c>
      <c r="I4" s="5" t="str">
        <f>E4</f>
        <v>Омлет натуральный с маслом</v>
      </c>
      <c r="J4" s="108">
        <f>G4</f>
        <v>24.769269999999999</v>
      </c>
    </row>
    <row r="5" spans="1:22" ht="15" customHeight="1" x14ac:dyDescent="0.25">
      <c r="A5" s="84"/>
      <c r="B5" s="7" t="str">
        <f>E5</f>
        <v>Бутерброд с маслом</v>
      </c>
      <c r="C5" s="109"/>
      <c r="D5" s="84"/>
      <c r="E5" s="5" t="str">
        <f>' 3-7 лет (день 5)'!B8</f>
        <v>Бутерброд с маслом</v>
      </c>
      <c r="F5" s="109"/>
      <c r="G5" s="109"/>
      <c r="H5" s="84"/>
      <c r="I5" s="5" t="str">
        <f>E5</f>
        <v>Бутерброд с маслом</v>
      </c>
      <c r="J5" s="109"/>
    </row>
    <row r="6" spans="1:22" ht="15" customHeight="1" x14ac:dyDescent="0.25">
      <c r="A6" s="84"/>
      <c r="B6" s="7" t="str">
        <f>E6</f>
        <v>Какао с молоком</v>
      </c>
      <c r="C6" s="109"/>
      <c r="D6" s="84"/>
      <c r="E6" s="5" t="str">
        <f>' 3-7 лет (день 5)'!B9</f>
        <v>Какао с молоком</v>
      </c>
      <c r="F6" s="109"/>
      <c r="G6" s="109"/>
      <c r="H6" s="84"/>
      <c r="I6" s="5" t="str">
        <f>E6</f>
        <v>Какао с молоком</v>
      </c>
      <c r="J6" s="109"/>
    </row>
    <row r="7" spans="1:22" ht="15" customHeight="1" x14ac:dyDescent="0.25">
      <c r="A7" s="84"/>
      <c r="B7" s="5"/>
      <c r="C7" s="109"/>
      <c r="D7" s="84"/>
      <c r="E7" s="5"/>
      <c r="F7" s="109"/>
      <c r="G7" s="109"/>
      <c r="H7" s="84"/>
      <c r="I7" s="5"/>
      <c r="J7" s="109"/>
    </row>
    <row r="8" spans="1:22" ht="15" customHeight="1" x14ac:dyDescent="0.25">
      <c r="A8" s="84"/>
      <c r="B8" s="5"/>
      <c r="C8" s="110"/>
      <c r="D8" s="84"/>
      <c r="E8" s="5"/>
      <c r="F8" s="110"/>
      <c r="G8" s="110"/>
      <c r="H8" s="84"/>
      <c r="I8" s="5"/>
      <c r="J8" s="110"/>
    </row>
    <row r="9" spans="1:22" ht="15" customHeight="1" x14ac:dyDescent="0.25">
      <c r="A9" s="84" t="s">
        <v>12</v>
      </c>
      <c r="B9" s="5" t="str">
        <f>E9</f>
        <v>Суп картофельный с гренками</v>
      </c>
      <c r="C9" s="115">
        <f>F9</f>
        <v>35.164239999999999</v>
      </c>
      <c r="D9" s="84" t="s">
        <v>12</v>
      </c>
      <c r="E9" s="5" t="str">
        <f>' 3-7 лет (день 5)'!B12</f>
        <v>Суп картофельный с гренками</v>
      </c>
      <c r="F9" s="115">
        <f>' 1,5-2 года (день 5)'!BQ83</f>
        <v>35.164239999999999</v>
      </c>
      <c r="G9" s="115">
        <f>' 3-7 лет (день 5)'!BQ83</f>
        <v>46.576340000000002</v>
      </c>
      <c r="H9" s="84" t="s">
        <v>12</v>
      </c>
      <c r="I9" s="5" t="str">
        <f t="shared" ref="I9:I14" si="0">E9</f>
        <v>Суп картофельный с гренками</v>
      </c>
      <c r="J9" s="115">
        <f>G9</f>
        <v>46.576340000000002</v>
      </c>
    </row>
    <row r="10" spans="1:22" ht="15" customHeight="1" x14ac:dyDescent="0.25">
      <c r="A10" s="84"/>
      <c r="B10" s="5" t="str">
        <f>E10</f>
        <v>Рыба, тушенная в сметанном соусе</v>
      </c>
      <c r="C10" s="116"/>
      <c r="D10" s="84"/>
      <c r="E10" s="5" t="str">
        <f>' 3-7 лет (день 5)'!B13</f>
        <v>Рыба, тушенная в сметанном соусе</v>
      </c>
      <c r="F10" s="116"/>
      <c r="G10" s="116"/>
      <c r="H10" s="84"/>
      <c r="I10" s="5" t="str">
        <f t="shared" si="0"/>
        <v>Рыба, тушенная в сметанном соусе</v>
      </c>
      <c r="J10" s="116"/>
    </row>
    <row r="11" spans="1:22" ht="15" customHeight="1" x14ac:dyDescent="0.25">
      <c r="A11" s="84"/>
      <c r="B11" s="5" t="str">
        <f>E11</f>
        <v>Рис отварной</v>
      </c>
      <c r="C11" s="116"/>
      <c r="D11" s="84"/>
      <c r="E11" s="5" t="str">
        <f>' 3-7 лет (день 5)'!B14</f>
        <v>Рис отварной</v>
      </c>
      <c r="F11" s="116"/>
      <c r="G11" s="116"/>
      <c r="H11" s="84"/>
      <c r="I11" s="5" t="str">
        <f t="shared" si="0"/>
        <v>Рис отварной</v>
      </c>
      <c r="J11" s="116"/>
    </row>
    <row r="12" spans="1:22" ht="15" customHeight="1" x14ac:dyDescent="0.25">
      <c r="A12" s="84"/>
      <c r="B12" s="5" t="str">
        <f>E12</f>
        <v>Хлеб пшеничный</v>
      </c>
      <c r="C12" s="116"/>
      <c r="D12" s="84"/>
      <c r="E12" s="5" t="str">
        <f>' 3-7 лет (день 5)'!B15</f>
        <v>Хлеб пшеничный</v>
      </c>
      <c r="F12" s="116"/>
      <c r="G12" s="116"/>
      <c r="H12" s="84"/>
      <c r="I12" s="5" t="str">
        <f t="shared" si="0"/>
        <v>Хлеб пшеничный</v>
      </c>
      <c r="J12" s="116"/>
    </row>
    <row r="13" spans="1:22" ht="15" customHeight="1" x14ac:dyDescent="0.25">
      <c r="A13" s="84"/>
      <c r="B13" s="5" t="str">
        <f>E13</f>
        <v>Хлеб ржано-пшеничный</v>
      </c>
      <c r="C13" s="116"/>
      <c r="D13" s="84"/>
      <c r="E13" s="5" t="str">
        <f>' 3-7 лет (день 5)'!B16</f>
        <v>Хлеб ржано-пшеничный</v>
      </c>
      <c r="F13" s="116"/>
      <c r="G13" s="116"/>
      <c r="H13" s="84"/>
      <c r="I13" s="5" t="str">
        <f t="shared" si="0"/>
        <v>Хлеб ржано-пшеничный</v>
      </c>
      <c r="J13" s="116"/>
    </row>
    <row r="14" spans="1:22" ht="15" customHeight="1" x14ac:dyDescent="0.25">
      <c r="A14" s="84"/>
      <c r="B14" s="5" t="str">
        <f>E14</f>
        <v>Компот из чернослива</v>
      </c>
      <c r="C14" s="116"/>
      <c r="D14" s="84"/>
      <c r="E14" s="5" t="str">
        <f>' 3-7 лет (день 5)'!B17</f>
        <v>Компот из чернослива</v>
      </c>
      <c r="F14" s="116"/>
      <c r="G14" s="116"/>
      <c r="H14" s="84"/>
      <c r="I14" s="5" t="str">
        <f t="shared" si="0"/>
        <v>Компот из чернослива</v>
      </c>
      <c r="J14" s="116"/>
    </row>
    <row r="15" spans="1:22" ht="15" customHeight="1" x14ac:dyDescent="0.25">
      <c r="A15" s="84"/>
      <c r="B15" s="9"/>
      <c r="C15" s="116"/>
      <c r="D15" s="84"/>
      <c r="E15" s="9"/>
      <c r="F15" s="116"/>
      <c r="G15" s="116"/>
      <c r="H15" s="84"/>
      <c r="I15" s="9"/>
      <c r="J15" s="116"/>
    </row>
    <row r="16" spans="1:22" ht="15" customHeight="1" x14ac:dyDescent="0.25">
      <c r="A16" s="84"/>
      <c r="B16" s="9"/>
      <c r="C16" s="117"/>
      <c r="D16" s="84"/>
      <c r="E16" s="9"/>
      <c r="F16" s="117"/>
      <c r="G16" s="117"/>
      <c r="H16" s="84"/>
      <c r="I16" s="9"/>
      <c r="J16" s="117"/>
    </row>
    <row r="17" spans="1:15" ht="15" customHeight="1" x14ac:dyDescent="0.25">
      <c r="A17" s="84" t="s">
        <v>18</v>
      </c>
      <c r="B17" s="5" t="str">
        <f>E17</f>
        <v>Чай с лимоном</v>
      </c>
      <c r="C17" s="108">
        <f>F17</f>
        <v>14.56653</v>
      </c>
      <c r="D17" s="84" t="s">
        <v>18</v>
      </c>
      <c r="E17" s="5" t="str">
        <f>' 1,5-2 года (день 5)'!B20</f>
        <v>Чай с лимоном</v>
      </c>
      <c r="F17" s="108">
        <f>' 1,5-2 года (день 5)'!BQ99</f>
        <v>14.56653</v>
      </c>
      <c r="G17" s="108">
        <f>' 3-7 лет (день 5)'!BQ99</f>
        <v>7.5965199999999999</v>
      </c>
      <c r="H17" s="84" t="s">
        <v>18</v>
      </c>
      <c r="I17" s="5" t="str">
        <f>E17</f>
        <v>Чай с лимоном</v>
      </c>
      <c r="J17" s="108">
        <f>G17</f>
        <v>7.5965199999999999</v>
      </c>
    </row>
    <row r="18" spans="1:15" ht="15" customHeight="1" x14ac:dyDescent="0.25">
      <c r="A18" s="84"/>
      <c r="B18" s="5" t="str">
        <f>E18</f>
        <v>Крендель сахарный</v>
      </c>
      <c r="C18" s="109"/>
      <c r="D18" s="84"/>
      <c r="E18" s="5" t="str">
        <f>' 1,5-2 года (день 5)'!B21</f>
        <v>Крендель сахарный</v>
      </c>
      <c r="F18" s="109"/>
      <c r="G18" s="109"/>
      <c r="H18" s="84"/>
      <c r="I18" s="5" t="str">
        <f>E18</f>
        <v>Крендель сахарный</v>
      </c>
      <c r="J18" s="109"/>
    </row>
    <row r="19" spans="1:15" ht="15" customHeight="1" x14ac:dyDescent="0.25">
      <c r="A19" s="84"/>
      <c r="B19" s="5"/>
      <c r="C19" s="109"/>
      <c r="D19" s="84"/>
      <c r="E19" s="5"/>
      <c r="F19" s="109"/>
      <c r="G19" s="109"/>
      <c r="H19" s="84"/>
      <c r="I19" s="5"/>
      <c r="J19" s="109"/>
    </row>
    <row r="20" spans="1:15" ht="15" customHeight="1" x14ac:dyDescent="0.25">
      <c r="A20" s="84"/>
      <c r="B20" s="5"/>
      <c r="C20" s="109"/>
      <c r="D20" s="84"/>
      <c r="E20" s="5"/>
      <c r="F20" s="109"/>
      <c r="G20" s="109"/>
      <c r="H20" s="84"/>
      <c r="I20" s="5"/>
      <c r="J20" s="109"/>
    </row>
    <row r="21" spans="1:15" ht="15" customHeight="1" x14ac:dyDescent="0.25">
      <c r="A21" s="84"/>
      <c r="B21" s="5"/>
      <c r="C21" s="110"/>
      <c r="D21" s="84"/>
      <c r="E21" s="5"/>
      <c r="F21" s="110"/>
      <c r="G21" s="110"/>
      <c r="H21" s="84"/>
      <c r="I21" s="5"/>
      <c r="J21" s="110"/>
    </row>
    <row r="22" spans="1:15" ht="15" customHeight="1" x14ac:dyDescent="0.25">
      <c r="A22" s="84" t="s">
        <v>21</v>
      </c>
      <c r="B22" s="14" t="str">
        <f>E22</f>
        <v>Рагу из овощей</v>
      </c>
      <c r="C22" s="108">
        <f>F22</f>
        <v>6.2165949999999999</v>
      </c>
      <c r="D22" s="84" t="s">
        <v>21</v>
      </c>
      <c r="E22" s="14" t="str">
        <f>' 3-7 лет (день 5)'!B25</f>
        <v>Рагу из овощей</v>
      </c>
      <c r="F22" s="108">
        <f>' 1,5-2 года (день 5)'!BQ115</f>
        <v>6.2165949999999999</v>
      </c>
      <c r="G22" s="108">
        <f>' 3-7 лет (день 5)'!BQ115</f>
        <v>8.3356450000000013</v>
      </c>
      <c r="H22" s="84" t="s">
        <v>21</v>
      </c>
      <c r="I22" s="14" t="str">
        <f>E22</f>
        <v>Рагу из овощей</v>
      </c>
      <c r="J22" s="108">
        <f>G22</f>
        <v>8.3356450000000013</v>
      </c>
    </row>
    <row r="23" spans="1:15" ht="15" customHeight="1" x14ac:dyDescent="0.25">
      <c r="A23" s="84"/>
      <c r="B23" s="14" t="str">
        <f>E23</f>
        <v>Хлеб пшеничный</v>
      </c>
      <c r="C23" s="109"/>
      <c r="D23" s="84"/>
      <c r="E23" s="14" t="str">
        <f>' 3-7 лет (день 5)'!B26</f>
        <v>Хлеб пшеничный</v>
      </c>
      <c r="F23" s="109"/>
      <c r="G23" s="109"/>
      <c r="H23" s="84"/>
      <c r="I23" s="14" t="str">
        <f>E23</f>
        <v>Хлеб пшеничный</v>
      </c>
      <c r="J23" s="109"/>
    </row>
    <row r="24" spans="1:15" ht="15" customHeight="1" x14ac:dyDescent="0.25">
      <c r="A24" s="84"/>
      <c r="B24" s="14" t="str">
        <f>E24</f>
        <v>Чай с сахаром</v>
      </c>
      <c r="C24" s="109"/>
      <c r="D24" s="84"/>
      <c r="E24" s="14" t="str">
        <f>' 3-7 лет (день 5)'!B27</f>
        <v>Чай с сахаром</v>
      </c>
      <c r="F24" s="109"/>
      <c r="G24" s="109"/>
      <c r="H24" s="84"/>
      <c r="I24" s="14" t="str">
        <f>E24</f>
        <v>Чай с сахаром</v>
      </c>
      <c r="J24" s="109"/>
    </row>
    <row r="25" spans="1:15" ht="15" customHeight="1" x14ac:dyDescent="0.25">
      <c r="A25" s="84"/>
      <c r="B25" s="9"/>
      <c r="C25" s="109"/>
      <c r="D25" s="84"/>
      <c r="E25" s="9"/>
      <c r="F25" s="109"/>
      <c r="G25" s="109"/>
      <c r="H25" s="84"/>
      <c r="I25" s="9"/>
      <c r="J25" s="109"/>
    </row>
    <row r="26" spans="1:15" ht="15" customHeight="1" x14ac:dyDescent="0.25">
      <c r="A26" s="84"/>
      <c r="B26" s="5"/>
      <c r="C26" s="110"/>
      <c r="D26" s="84"/>
      <c r="E26" s="5"/>
      <c r="F26" s="110"/>
      <c r="G26" s="110"/>
      <c r="H26" s="84"/>
      <c r="I26" s="5"/>
      <c r="J26" s="110"/>
    </row>
    <row r="27" spans="1:15" ht="15" customHeight="1" x14ac:dyDescent="0.3">
      <c r="A27" s="106" t="s">
        <v>44</v>
      </c>
      <c r="B27" s="107"/>
      <c r="C27" s="59">
        <f>C4+C9+C17+C22</f>
        <v>78.293494999999993</v>
      </c>
      <c r="D27" s="106" t="s">
        <v>44</v>
      </c>
      <c r="E27" s="107"/>
      <c r="F27" s="59">
        <f>F4+F9+F17+F22</f>
        <v>78.293494999999993</v>
      </c>
      <c r="G27" s="55">
        <f>G4+G9+G17+G22</f>
        <v>87.277774999999991</v>
      </c>
      <c r="H27" s="106" t="s">
        <v>44</v>
      </c>
      <c r="I27" s="107"/>
      <c r="J27" s="55">
        <f>J4+J9+J17+J22</f>
        <v>87.277774999999991</v>
      </c>
    </row>
    <row r="28" spans="1:15" ht="82.5" customHeight="1" x14ac:dyDescent="0.25">
      <c r="A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8"/>
      <c r="C28" s="129"/>
      <c r="D28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1"/>
      <c r="F28" s="131"/>
      <c r="G28" s="131"/>
      <c r="H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8"/>
      <c r="J28" s="129"/>
      <c r="K28" s="56"/>
      <c r="L28" s="56"/>
      <c r="M28" s="122"/>
      <c r="N28" s="122"/>
      <c r="O28" s="122"/>
    </row>
    <row r="29" spans="1:15" ht="21.95" customHeight="1" x14ac:dyDescent="0.25">
      <c r="A29" s="123" t="s">
        <v>47</v>
      </c>
      <c r="B29" s="123"/>
      <c r="C29" s="124"/>
      <c r="D29" s="125" t="s">
        <v>48</v>
      </c>
      <c r="E29" s="123"/>
      <c r="F29" s="123"/>
      <c r="G29" s="124"/>
      <c r="H29" s="125" t="s">
        <v>49</v>
      </c>
      <c r="I29" s="123"/>
      <c r="J29" s="124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44967</v>
      </c>
      <c r="C30" s="52" t="s">
        <v>46</v>
      </c>
      <c r="D30" s="51"/>
      <c r="E30" s="61">
        <f>E3</f>
        <v>44967</v>
      </c>
      <c r="F30" s="126" t="s">
        <v>46</v>
      </c>
      <c r="G30" s="127"/>
      <c r="H30" s="51"/>
      <c r="I30" s="62">
        <f>E3</f>
        <v>44967</v>
      </c>
      <c r="J30" s="58" t="s">
        <v>46</v>
      </c>
      <c r="K30" s="21"/>
      <c r="L30" s="21"/>
    </row>
    <row r="31" spans="1:15" ht="15" customHeight="1" x14ac:dyDescent="0.25">
      <c r="A31" s="84" t="s">
        <v>8</v>
      </c>
      <c r="B31" s="5" t="str">
        <f>E4</f>
        <v>Омлет натуральный с маслом</v>
      </c>
      <c r="C31" s="108">
        <f>G4</f>
        <v>24.769269999999999</v>
      </c>
      <c r="D31" s="84" t="s">
        <v>8</v>
      </c>
      <c r="E31" s="5" t="str">
        <f>E4</f>
        <v>Омлет натуральный с маслом</v>
      </c>
      <c r="F31" s="111">
        <f>F4</f>
        <v>22.346130000000002</v>
      </c>
      <c r="G31" s="114">
        <f>G4</f>
        <v>24.769269999999999</v>
      </c>
      <c r="H31" s="84" t="s">
        <v>8</v>
      </c>
      <c r="I31" s="5" t="str">
        <f>I4</f>
        <v>Омлет натуральный с маслом</v>
      </c>
      <c r="J31" s="108">
        <f>F31</f>
        <v>22.346130000000002</v>
      </c>
    </row>
    <row r="32" spans="1:15" ht="15" customHeight="1" x14ac:dyDescent="0.25">
      <c r="A32" s="84"/>
      <c r="B32" s="5" t="str">
        <f>E5</f>
        <v>Бутерброд с маслом</v>
      </c>
      <c r="C32" s="109"/>
      <c r="D32" s="84"/>
      <c r="E32" s="5" t="str">
        <f>E5</f>
        <v>Бутерброд с маслом</v>
      </c>
      <c r="F32" s="112"/>
      <c r="G32" s="114"/>
      <c r="H32" s="84"/>
      <c r="I32" s="5" t="str">
        <f>I5</f>
        <v>Бутерброд с маслом</v>
      </c>
      <c r="J32" s="109"/>
    </row>
    <row r="33" spans="1:10" ht="15" customHeight="1" x14ac:dyDescent="0.25">
      <c r="A33" s="84"/>
      <c r="B33" s="5" t="str">
        <f>E6</f>
        <v>Какао с молоком</v>
      </c>
      <c r="C33" s="109"/>
      <c r="D33" s="84"/>
      <c r="E33" s="5" t="str">
        <f>E6</f>
        <v>Какао с молоком</v>
      </c>
      <c r="F33" s="112"/>
      <c r="G33" s="114"/>
      <c r="H33" s="84"/>
      <c r="I33" s="5" t="str">
        <f>I6</f>
        <v>Какао с молоком</v>
      </c>
      <c r="J33" s="109"/>
    </row>
    <row r="34" spans="1:10" ht="15" customHeight="1" x14ac:dyDescent="0.25">
      <c r="A34" s="84"/>
      <c r="B34" s="5"/>
      <c r="C34" s="109"/>
      <c r="D34" s="84"/>
      <c r="E34" s="5"/>
      <c r="F34" s="112"/>
      <c r="G34" s="114"/>
      <c r="H34" s="84"/>
      <c r="I34" s="5"/>
      <c r="J34" s="109"/>
    </row>
    <row r="35" spans="1:10" ht="15" customHeight="1" x14ac:dyDescent="0.25">
      <c r="A35" s="84"/>
      <c r="B35" s="5"/>
      <c r="C35" s="110"/>
      <c r="D35" s="84"/>
      <c r="E35" s="5"/>
      <c r="F35" s="113"/>
      <c r="G35" s="114"/>
      <c r="H35" s="84"/>
      <c r="I35" s="5"/>
      <c r="J35" s="110"/>
    </row>
    <row r="36" spans="1:10" ht="15" customHeight="1" x14ac:dyDescent="0.25">
      <c r="A36" s="84" t="s">
        <v>12</v>
      </c>
      <c r="B36" s="5" t="str">
        <f t="shared" ref="B36:B41" si="1">E9</f>
        <v>Суп картофельный с гренками</v>
      </c>
      <c r="C36" s="115">
        <f>G9</f>
        <v>46.576340000000002</v>
      </c>
      <c r="D36" s="84" t="s">
        <v>12</v>
      </c>
      <c r="E36" s="5" t="str">
        <f t="shared" ref="E36:E41" si="2">E9</f>
        <v>Суп картофельный с гренками</v>
      </c>
      <c r="F36" s="118">
        <f>F9</f>
        <v>35.164239999999999</v>
      </c>
      <c r="G36" s="121">
        <f>G9</f>
        <v>46.576340000000002</v>
      </c>
      <c r="H36" s="84" t="s">
        <v>12</v>
      </c>
      <c r="I36" s="5" t="str">
        <f t="shared" ref="I36:I41" si="3">I9</f>
        <v>Суп картофельный с гренками</v>
      </c>
      <c r="J36" s="115">
        <f>F36</f>
        <v>35.164239999999999</v>
      </c>
    </row>
    <row r="37" spans="1:10" ht="15" customHeight="1" x14ac:dyDescent="0.25">
      <c r="A37" s="84"/>
      <c r="B37" s="5" t="str">
        <f t="shared" si="1"/>
        <v>Рыба, тушенная в сметанном соусе</v>
      </c>
      <c r="C37" s="116"/>
      <c r="D37" s="84"/>
      <c r="E37" s="5" t="str">
        <f t="shared" si="2"/>
        <v>Рыба, тушенная в сметанном соусе</v>
      </c>
      <c r="F37" s="119"/>
      <c r="G37" s="121"/>
      <c r="H37" s="84"/>
      <c r="I37" s="5" t="str">
        <f t="shared" si="3"/>
        <v>Рыба, тушенная в сметанном соусе</v>
      </c>
      <c r="J37" s="116"/>
    </row>
    <row r="38" spans="1:10" ht="15" customHeight="1" x14ac:dyDescent="0.25">
      <c r="A38" s="84"/>
      <c r="B38" s="5" t="str">
        <f t="shared" si="1"/>
        <v>Рис отварной</v>
      </c>
      <c r="C38" s="116"/>
      <c r="D38" s="84"/>
      <c r="E38" s="5" t="str">
        <f t="shared" si="2"/>
        <v>Рис отварной</v>
      </c>
      <c r="F38" s="119"/>
      <c r="G38" s="121"/>
      <c r="H38" s="84"/>
      <c r="I38" s="5" t="str">
        <f t="shared" si="3"/>
        <v>Рис отварной</v>
      </c>
      <c r="J38" s="116"/>
    </row>
    <row r="39" spans="1:10" ht="15" customHeight="1" x14ac:dyDescent="0.25">
      <c r="A39" s="84"/>
      <c r="B39" s="5" t="str">
        <f t="shared" si="1"/>
        <v>Хлеб пшеничный</v>
      </c>
      <c r="C39" s="116"/>
      <c r="D39" s="84"/>
      <c r="E39" s="5" t="str">
        <f t="shared" si="2"/>
        <v>Хлеб пшеничный</v>
      </c>
      <c r="F39" s="119"/>
      <c r="G39" s="121"/>
      <c r="H39" s="84"/>
      <c r="I39" s="5" t="str">
        <f t="shared" si="3"/>
        <v>Хлеб пшеничный</v>
      </c>
      <c r="J39" s="116"/>
    </row>
    <row r="40" spans="1:10" ht="15" customHeight="1" x14ac:dyDescent="0.25">
      <c r="A40" s="84"/>
      <c r="B40" s="5" t="str">
        <f t="shared" si="1"/>
        <v>Хлеб ржано-пшеничный</v>
      </c>
      <c r="C40" s="116"/>
      <c r="D40" s="84"/>
      <c r="E40" s="5" t="str">
        <f t="shared" si="2"/>
        <v>Хлеб ржано-пшеничный</v>
      </c>
      <c r="F40" s="119"/>
      <c r="G40" s="121"/>
      <c r="H40" s="84"/>
      <c r="I40" s="5" t="str">
        <f t="shared" si="3"/>
        <v>Хлеб ржано-пшеничный</v>
      </c>
      <c r="J40" s="116"/>
    </row>
    <row r="41" spans="1:10" ht="15" customHeight="1" x14ac:dyDescent="0.25">
      <c r="A41" s="84"/>
      <c r="B41" s="5" t="str">
        <f t="shared" si="1"/>
        <v>Компот из чернослива</v>
      </c>
      <c r="C41" s="116"/>
      <c r="D41" s="84"/>
      <c r="E41" s="5" t="str">
        <f t="shared" si="2"/>
        <v>Компот из чернослива</v>
      </c>
      <c r="F41" s="119"/>
      <c r="G41" s="121"/>
      <c r="H41" s="84"/>
      <c r="I41" s="5" t="str">
        <f t="shared" si="3"/>
        <v>Компот из чернослива</v>
      </c>
      <c r="J41" s="116"/>
    </row>
    <row r="42" spans="1:10" ht="15" customHeight="1" x14ac:dyDescent="0.25">
      <c r="A42" s="84"/>
      <c r="B42" s="9"/>
      <c r="C42" s="116"/>
      <c r="D42" s="84"/>
      <c r="E42" s="9"/>
      <c r="F42" s="119"/>
      <c r="G42" s="121"/>
      <c r="H42" s="84"/>
      <c r="I42" s="9"/>
      <c r="J42" s="116"/>
    </row>
    <row r="43" spans="1:10" ht="15" customHeight="1" x14ac:dyDescent="0.25">
      <c r="A43" s="84"/>
      <c r="B43" s="9"/>
      <c r="C43" s="117"/>
      <c r="D43" s="84"/>
      <c r="E43" s="9"/>
      <c r="F43" s="120"/>
      <c r="G43" s="121"/>
      <c r="H43" s="84"/>
      <c r="I43" s="9"/>
      <c r="J43" s="117"/>
    </row>
    <row r="44" spans="1:10" ht="15" customHeight="1" x14ac:dyDescent="0.25">
      <c r="A44" s="84" t="s">
        <v>18</v>
      </c>
      <c r="B44" s="5" t="str">
        <f>E17</f>
        <v>Чай с лимоном</v>
      </c>
      <c r="C44" s="108">
        <f>G17</f>
        <v>7.5965199999999999</v>
      </c>
      <c r="D44" s="84" t="s">
        <v>18</v>
      </c>
      <c r="E44" s="5" t="str">
        <f>E17</f>
        <v>Чай с лимоном</v>
      </c>
      <c r="F44" s="111">
        <f>F17</f>
        <v>14.56653</v>
      </c>
      <c r="G44" s="114">
        <f>G17</f>
        <v>7.5965199999999999</v>
      </c>
      <c r="H44" s="84" t="s">
        <v>18</v>
      </c>
      <c r="I44" s="5" t="str">
        <f>I17</f>
        <v>Чай с лимоном</v>
      </c>
      <c r="J44" s="108">
        <f>F44</f>
        <v>14.56653</v>
      </c>
    </row>
    <row r="45" spans="1:10" ht="15" customHeight="1" x14ac:dyDescent="0.25">
      <c r="A45" s="84"/>
      <c r="B45" s="5" t="str">
        <f>E18</f>
        <v>Крендель сахарный</v>
      </c>
      <c r="C45" s="109"/>
      <c r="D45" s="84"/>
      <c r="E45" s="5" t="str">
        <f>E18</f>
        <v>Крендель сахарный</v>
      </c>
      <c r="F45" s="112"/>
      <c r="G45" s="114"/>
      <c r="H45" s="84"/>
      <c r="I45" s="5" t="str">
        <f>I18</f>
        <v>Крендель сахарный</v>
      </c>
      <c r="J45" s="109"/>
    </row>
    <row r="46" spans="1:10" ht="15" customHeight="1" x14ac:dyDescent="0.25">
      <c r="A46" s="84"/>
      <c r="B46" s="5"/>
      <c r="C46" s="109"/>
      <c r="D46" s="84"/>
      <c r="E46" s="5"/>
      <c r="F46" s="112"/>
      <c r="G46" s="114"/>
      <c r="H46" s="84"/>
      <c r="I46" s="5"/>
      <c r="J46" s="109"/>
    </row>
    <row r="47" spans="1:10" ht="15" customHeight="1" x14ac:dyDescent="0.25">
      <c r="A47" s="84"/>
      <c r="B47" s="5"/>
      <c r="C47" s="109"/>
      <c r="D47" s="84"/>
      <c r="E47" s="5"/>
      <c r="F47" s="112"/>
      <c r="G47" s="114"/>
      <c r="H47" s="84"/>
      <c r="I47" s="5"/>
      <c r="J47" s="109"/>
    </row>
    <row r="48" spans="1:10" ht="15" customHeight="1" x14ac:dyDescent="0.25">
      <c r="A48" s="84"/>
      <c r="B48" s="5"/>
      <c r="C48" s="110"/>
      <c r="D48" s="84"/>
      <c r="E48" s="5"/>
      <c r="F48" s="113"/>
      <c r="G48" s="114"/>
      <c r="H48" s="84"/>
      <c r="I48" s="5"/>
      <c r="J48" s="110"/>
    </row>
    <row r="49" spans="1:10" ht="15" customHeight="1" x14ac:dyDescent="0.25">
      <c r="A49" s="84" t="s">
        <v>21</v>
      </c>
      <c r="B49" s="14" t="str">
        <f>E22</f>
        <v>Рагу из овощей</v>
      </c>
      <c r="C49" s="108">
        <f>G22</f>
        <v>8.3356450000000013</v>
      </c>
      <c r="D49" s="84" t="s">
        <v>21</v>
      </c>
      <c r="E49" s="14" t="str">
        <f>E22</f>
        <v>Рагу из овощей</v>
      </c>
      <c r="F49" s="111">
        <f>F22</f>
        <v>6.2165949999999999</v>
      </c>
      <c r="G49" s="114">
        <f>G22</f>
        <v>8.3356450000000013</v>
      </c>
      <c r="H49" s="84" t="s">
        <v>21</v>
      </c>
      <c r="I49" s="14" t="str">
        <f>I22</f>
        <v>Рагу из овощей</v>
      </c>
      <c r="J49" s="108">
        <f>F49</f>
        <v>6.2165949999999999</v>
      </c>
    </row>
    <row r="50" spans="1:10" ht="15" customHeight="1" x14ac:dyDescent="0.25">
      <c r="A50" s="84"/>
      <c r="B50" s="14" t="str">
        <f>E23</f>
        <v>Хлеб пшеничный</v>
      </c>
      <c r="C50" s="109"/>
      <c r="D50" s="84"/>
      <c r="E50" s="14" t="str">
        <f>E23</f>
        <v>Хлеб пшеничный</v>
      </c>
      <c r="F50" s="112"/>
      <c r="G50" s="114"/>
      <c r="H50" s="84"/>
      <c r="I50" s="14" t="str">
        <f>I23</f>
        <v>Хлеб пшеничный</v>
      </c>
      <c r="J50" s="109"/>
    </row>
    <row r="51" spans="1:10" ht="15" customHeight="1" x14ac:dyDescent="0.25">
      <c r="A51" s="84"/>
      <c r="B51" s="14" t="str">
        <f>E24</f>
        <v>Чай с сахаром</v>
      </c>
      <c r="C51" s="109"/>
      <c r="D51" s="84"/>
      <c r="E51" s="14" t="str">
        <f>E24</f>
        <v>Чай с сахаром</v>
      </c>
      <c r="F51" s="112"/>
      <c r="G51" s="114"/>
      <c r="H51" s="84"/>
      <c r="I51" s="14" t="str">
        <f>I24</f>
        <v>Чай с сахаром</v>
      </c>
      <c r="J51" s="109"/>
    </row>
    <row r="52" spans="1:10" ht="15" customHeight="1" x14ac:dyDescent="0.25">
      <c r="A52" s="84"/>
      <c r="B52" s="9"/>
      <c r="C52" s="109"/>
      <c r="D52" s="84"/>
      <c r="E52" s="9"/>
      <c r="F52" s="112"/>
      <c r="G52" s="114"/>
      <c r="H52" s="84"/>
      <c r="I52" s="9"/>
      <c r="J52" s="109"/>
    </row>
    <row r="53" spans="1:10" ht="15" customHeight="1" x14ac:dyDescent="0.25">
      <c r="A53" s="84"/>
      <c r="B53" s="5"/>
      <c r="C53" s="110"/>
      <c r="D53" s="84"/>
      <c r="E53" s="5"/>
      <c r="F53" s="113"/>
      <c r="G53" s="114"/>
      <c r="H53" s="84"/>
      <c r="I53" s="5"/>
      <c r="J53" s="110"/>
    </row>
    <row r="54" spans="1:10" ht="15" customHeight="1" x14ac:dyDescent="0.3">
      <c r="A54" s="106" t="s">
        <v>44</v>
      </c>
      <c r="B54" s="107"/>
      <c r="C54" s="59">
        <f>C31+C36+C44+C49</f>
        <v>87.277774999999991</v>
      </c>
      <c r="D54" s="38"/>
      <c r="E54" s="60" t="s">
        <v>44</v>
      </c>
      <c r="F54" s="82">
        <f>F31+F36+F44+F49</f>
        <v>78.293494999999993</v>
      </c>
      <c r="G54" s="82">
        <f>G31+G36+G44+G49</f>
        <v>87.277774999999991</v>
      </c>
      <c r="H54" s="106" t="s">
        <v>44</v>
      </c>
      <c r="I54" s="107"/>
      <c r="J54" s="55">
        <f>J31+J36+J44+J49</f>
        <v>78.293494999999993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 3-7 лет (день 5)'!K4</f>
        <v>44967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50</v>
      </c>
      <c r="B2" s="148" t="s">
        <v>51</v>
      </c>
      <c r="C2" s="148" t="s">
        <v>52</v>
      </c>
      <c r="D2" s="148" t="s">
        <v>53</v>
      </c>
      <c r="E2" s="148" t="s">
        <v>54</v>
      </c>
      <c r="F2" s="148" t="s">
        <v>55</v>
      </c>
      <c r="G2" s="150" t="s">
        <v>56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45" t="s">
        <v>57</v>
      </c>
      <c r="B5" s="143">
        <v>0.3611111111111111</v>
      </c>
      <c r="C5" s="5" t="str">
        <f>' 3-7 лет (день 5)'!B7</f>
        <v>Омлет натуральный с маслом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5">
      <c r="A6" s="145"/>
      <c r="B6" s="143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5">
      <c r="A7" s="145"/>
      <c r="B7" s="143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5">
      <c r="A8" s="142" t="s">
        <v>60</v>
      </c>
      <c r="B8" s="143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5">
      <c r="A9" s="142"/>
      <c r="B9" s="143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5">
      <c r="A10" s="142"/>
      <c r="B10" s="143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5">
      <c r="A11" s="142"/>
      <c r="B11" s="143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5">
      <c r="A12" s="142"/>
      <c r="B12" s="143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5">
      <c r="A13" s="142"/>
      <c r="B13" s="143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5">
      <c r="A14" s="142"/>
      <c r="B14" s="143"/>
      <c r="C14" s="65"/>
      <c r="D14" s="64"/>
      <c r="E14" s="64"/>
      <c r="F14" s="5"/>
      <c r="G14" s="5"/>
    </row>
    <row r="15" spans="1:7" ht="20.100000000000001" customHeight="1" x14ac:dyDescent="0.25">
      <c r="A15" s="142"/>
      <c r="B15" s="143"/>
      <c r="C15" s="65"/>
      <c r="D15" s="64"/>
      <c r="E15" s="64"/>
      <c r="F15" s="5"/>
      <c r="G15" s="5"/>
    </row>
    <row r="16" spans="1:7" ht="20.100000000000001" customHeight="1" x14ac:dyDescent="0.25">
      <c r="A16" s="142" t="s">
        <v>61</v>
      </c>
      <c r="B16" s="143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5">
      <c r="A17" s="142"/>
      <c r="B17" s="144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5">
      <c r="A18" s="142" t="s">
        <v>62</v>
      </c>
      <c r="B18" s="143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5">
      <c r="A19" s="142"/>
      <c r="B19" s="144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5">
      <c r="A20" s="142"/>
      <c r="B20" s="144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6"/>
      <c r="C2" s="33" t="s">
        <v>3</v>
      </c>
    </row>
    <row r="3" spans="2:4" x14ac:dyDescent="0.25">
      <c r="B3" s="97"/>
      <c r="C3" s="4" t="s">
        <v>7</v>
      </c>
    </row>
    <row r="4" spans="2:4" x14ac:dyDescent="0.25">
      <c r="B4" s="84" t="s">
        <v>8</v>
      </c>
      <c r="C4" s="5" t="s">
        <v>9</v>
      </c>
      <c r="D4" t="s">
        <v>63</v>
      </c>
    </row>
    <row r="5" spans="2:4" x14ac:dyDescent="0.25">
      <c r="B5" s="84"/>
      <c r="C5" s="69" t="s">
        <v>10</v>
      </c>
      <c r="D5" t="s">
        <v>64</v>
      </c>
    </row>
    <row r="6" spans="2:4" x14ac:dyDescent="0.25">
      <c r="B6" s="84"/>
      <c r="C6" s="5" t="s">
        <v>11</v>
      </c>
      <c r="D6" t="s">
        <v>65</v>
      </c>
    </row>
    <row r="7" spans="2:4" x14ac:dyDescent="0.25">
      <c r="B7" s="84"/>
      <c r="C7" s="5"/>
    </row>
    <row r="8" spans="2:4" x14ac:dyDescent="0.25">
      <c r="B8" s="84"/>
      <c r="C8" s="5"/>
    </row>
    <row r="9" spans="2:4" x14ac:dyDescent="0.25">
      <c r="B9" s="84" t="s">
        <v>12</v>
      </c>
      <c r="C9" s="5" t="s">
        <v>13</v>
      </c>
      <c r="D9" t="s">
        <v>66</v>
      </c>
    </row>
    <row r="10" spans="2:4" x14ac:dyDescent="0.25">
      <c r="B10" s="84"/>
      <c r="C10" s="70" t="s">
        <v>38</v>
      </c>
      <c r="D10" t="s">
        <v>67</v>
      </c>
    </row>
    <row r="11" spans="2:4" x14ac:dyDescent="0.25">
      <c r="B11" s="84"/>
      <c r="C11" s="5" t="s">
        <v>14</v>
      </c>
    </row>
    <row r="12" spans="2:4" x14ac:dyDescent="0.25">
      <c r="B12" s="84"/>
      <c r="C12" s="5" t="s">
        <v>15</v>
      </c>
    </row>
    <row r="13" spans="2:4" x14ac:dyDescent="0.25">
      <c r="B13" s="84"/>
      <c r="C13" s="5" t="s">
        <v>16</v>
      </c>
    </row>
    <row r="14" spans="2:4" x14ac:dyDescent="0.25">
      <c r="B14" s="84"/>
      <c r="C14" s="15" t="s">
        <v>17</v>
      </c>
    </row>
    <row r="15" spans="2:4" x14ac:dyDescent="0.25">
      <c r="B15" s="84"/>
      <c r="C15" s="9"/>
    </row>
    <row r="16" spans="2:4" x14ac:dyDescent="0.25">
      <c r="B16" s="84"/>
      <c r="C16" s="9"/>
    </row>
    <row r="17" spans="2:3" x14ac:dyDescent="0.25">
      <c r="B17" s="84" t="s">
        <v>18</v>
      </c>
      <c r="C17" s="5" t="s">
        <v>19</v>
      </c>
    </row>
    <row r="18" spans="2:3" x14ac:dyDescent="0.25">
      <c r="B18" s="84"/>
      <c r="C18" s="9" t="s">
        <v>20</v>
      </c>
    </row>
    <row r="19" spans="2:3" x14ac:dyDescent="0.25">
      <c r="B19" s="84"/>
      <c r="C19" s="5"/>
    </row>
    <row r="20" spans="2:3" x14ac:dyDescent="0.25">
      <c r="B20" s="84"/>
      <c r="C20" s="5"/>
    </row>
    <row r="21" spans="2:3" x14ac:dyDescent="0.25">
      <c r="B21" s="84"/>
      <c r="C21" s="5"/>
    </row>
    <row r="22" spans="2:3" x14ac:dyDescent="0.25">
      <c r="B22" s="84" t="s">
        <v>21</v>
      </c>
      <c r="C22" s="71" t="s">
        <v>22</v>
      </c>
    </row>
    <row r="23" spans="2:3" x14ac:dyDescent="0.25">
      <c r="B23" s="84"/>
      <c r="C23" t="s">
        <v>15</v>
      </c>
    </row>
    <row r="24" spans="2:3" x14ac:dyDescent="0.25">
      <c r="B24" s="84"/>
      <c r="C24" s="9" t="s">
        <v>23</v>
      </c>
    </row>
    <row r="25" spans="2:3" x14ac:dyDescent="0.25">
      <c r="B25" s="84"/>
      <c r="C25" s="15"/>
    </row>
    <row r="26" spans="2:3" x14ac:dyDescent="0.25">
      <c r="B26" s="84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2023-04-25T04:20:13Z</dcterms:modified>
</cp:coreProperties>
</file>