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5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X32" i="4" s="1"/>
  <c r="W31" i="5"/>
  <c r="W32" i="5" s="1"/>
  <c r="X31" i="5"/>
  <c r="X32" i="5" s="1"/>
  <c r="BO115" i="5" l="1"/>
  <c r="BO116" i="5" s="1"/>
  <c r="BO121" i="5" s="1"/>
  <c r="BO60" i="4"/>
  <c r="BO61" i="4" s="1"/>
  <c r="BO65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B42" i="6"/>
  <c r="I25" i="6"/>
  <c r="B25" i="6"/>
  <c r="I16" i="6"/>
  <c r="I15" i="6"/>
  <c r="B15" i="6"/>
  <c r="B8" i="6"/>
  <c r="B7" i="6"/>
  <c r="E50" i="6" l="1"/>
  <c r="BO48" i="4"/>
  <c r="E38" i="6"/>
  <c r="BO66" i="4"/>
  <c r="I11" i="6"/>
  <c r="I38" i="6" s="1"/>
  <c r="I9" i="6"/>
  <c r="I36" i="6" s="1"/>
  <c r="B31" i="6"/>
  <c r="BO83" i="4"/>
  <c r="B22" i="6"/>
  <c r="BO104" i="5"/>
  <c r="BO122" i="5"/>
  <c r="BO49" i="5" s="1"/>
  <c r="BO47" i="4"/>
  <c r="I4" i="6"/>
  <c r="I31" i="6" s="1"/>
  <c r="BO115" i="4"/>
  <c r="E33" i="6"/>
  <c r="B6" i="6"/>
  <c r="BO66" i="5"/>
  <c r="E36" i="6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O50" i="5" l="1"/>
  <c r="BN114" i="5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I105" i="4"/>
  <c r="BH105" i="4"/>
  <c r="BG105" i="4"/>
  <c r="BF105" i="4"/>
  <c r="BE105" i="4"/>
  <c r="BD105" i="4"/>
  <c r="BC105" i="4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W105" i="4"/>
  <c r="AV105" i="4"/>
  <c r="AU105" i="4"/>
  <c r="AT105" i="4"/>
  <c r="AS105" i="4"/>
  <c r="AR105" i="4"/>
  <c r="AQ105" i="4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K105" i="4"/>
  <c r="AJ105" i="4"/>
  <c r="AI105" i="4"/>
  <c r="AH105" i="4"/>
  <c r="AG105" i="4"/>
  <c r="AF105" i="4"/>
  <c r="AE105" i="4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Y105" i="4"/>
  <c r="X105" i="4"/>
  <c r="W105" i="4"/>
  <c r="V105" i="4"/>
  <c r="U105" i="4"/>
  <c r="T105" i="4"/>
  <c r="S105" i="4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L105" i="4"/>
  <c r="K105" i="4"/>
  <c r="J105" i="4"/>
  <c r="I105" i="4"/>
  <c r="H105" i="4"/>
  <c r="G105" i="4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F89" i="4"/>
  <c r="BE89" i="4"/>
  <c r="BD89" i="4"/>
  <c r="BC89" i="4"/>
  <c r="BB89" i="4"/>
  <c r="BA89" i="4"/>
  <c r="AZ89" i="4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T89" i="4"/>
  <c r="AS89" i="4"/>
  <c r="AR89" i="4"/>
  <c r="AQ89" i="4"/>
  <c r="AP89" i="4"/>
  <c r="AO89" i="4"/>
  <c r="AN89" i="4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H89" i="4"/>
  <c r="AG89" i="4"/>
  <c r="AF89" i="4"/>
  <c r="AE89" i="4"/>
  <c r="AD89" i="4"/>
  <c r="AC89" i="4"/>
  <c r="AB89" i="4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V89" i="4"/>
  <c r="U89" i="4"/>
  <c r="T89" i="4"/>
  <c r="S89" i="4"/>
  <c r="R89" i="4"/>
  <c r="Q89" i="4"/>
  <c r="P89" i="4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J89" i="4"/>
  <c r="I89" i="4"/>
  <c r="H89" i="4"/>
  <c r="G89" i="4"/>
  <c r="F89" i="4"/>
  <c r="E89" i="4"/>
  <c r="D89" i="4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L77" i="4" s="1"/>
  <c r="BL78" i="4" s="1"/>
  <c r="BK71" i="4"/>
  <c r="BK77" i="4" s="1"/>
  <c r="BK78" i="4" s="1"/>
  <c r="BJ71" i="4"/>
  <c r="BJ77" i="4" s="1"/>
  <c r="BJ78" i="4" s="1"/>
  <c r="BI71" i="4"/>
  <c r="BI77" i="4" s="1"/>
  <c r="BI78" i="4" s="1"/>
  <c r="BH71" i="4"/>
  <c r="BG71" i="4"/>
  <c r="BF71" i="4"/>
  <c r="BE71" i="4"/>
  <c r="BD71" i="4"/>
  <c r="BC71" i="4"/>
  <c r="BB71" i="4"/>
  <c r="BA71" i="4"/>
  <c r="AZ71" i="4"/>
  <c r="AZ77" i="4" s="1"/>
  <c r="AZ78" i="4" s="1"/>
  <c r="AY71" i="4"/>
  <c r="AY77" i="4" s="1"/>
  <c r="AY78" i="4" s="1"/>
  <c r="AX71" i="4"/>
  <c r="AX77" i="4" s="1"/>
  <c r="AX78" i="4" s="1"/>
  <c r="AW71" i="4"/>
  <c r="AW77" i="4" s="1"/>
  <c r="AW78" i="4" s="1"/>
  <c r="AV71" i="4"/>
  <c r="AU71" i="4"/>
  <c r="AT71" i="4"/>
  <c r="AS71" i="4"/>
  <c r="AR71" i="4"/>
  <c r="AQ71" i="4"/>
  <c r="AP71" i="4"/>
  <c r="AO71" i="4"/>
  <c r="AN71" i="4"/>
  <c r="AN77" i="4" s="1"/>
  <c r="AN78" i="4" s="1"/>
  <c r="AM71" i="4"/>
  <c r="AM77" i="4" s="1"/>
  <c r="AM78" i="4" s="1"/>
  <c r="AL71" i="4"/>
  <c r="AL77" i="4" s="1"/>
  <c r="AL78" i="4" s="1"/>
  <c r="AK71" i="4"/>
  <c r="AK77" i="4" s="1"/>
  <c r="AK78" i="4" s="1"/>
  <c r="AJ71" i="4"/>
  <c r="AI71" i="4"/>
  <c r="AH71" i="4"/>
  <c r="AG71" i="4"/>
  <c r="AF71" i="4"/>
  <c r="AE71" i="4"/>
  <c r="AD71" i="4"/>
  <c r="AC71" i="4"/>
  <c r="AB71" i="4"/>
  <c r="AB77" i="4" s="1"/>
  <c r="AB78" i="4" s="1"/>
  <c r="AA71" i="4"/>
  <c r="AA77" i="4" s="1"/>
  <c r="AA78" i="4" s="1"/>
  <c r="Z71" i="4"/>
  <c r="Z77" i="4" s="1"/>
  <c r="Z78" i="4" s="1"/>
  <c r="Y71" i="4"/>
  <c r="Y77" i="4" s="1"/>
  <c r="Y78" i="4" s="1"/>
  <c r="X71" i="4"/>
  <c r="W71" i="4"/>
  <c r="V71" i="4"/>
  <c r="U71" i="4"/>
  <c r="T71" i="4"/>
  <c r="S71" i="4"/>
  <c r="R71" i="4"/>
  <c r="Q71" i="4"/>
  <c r="P71" i="4"/>
  <c r="P77" i="4" s="1"/>
  <c r="P78" i="4" s="1"/>
  <c r="O71" i="4"/>
  <c r="O77" i="4" s="1"/>
  <c r="O78" i="4" s="1"/>
  <c r="N71" i="4"/>
  <c r="N77" i="4" s="1"/>
  <c r="N78" i="4" s="1"/>
  <c r="M71" i="4"/>
  <c r="M77" i="4" s="1"/>
  <c r="M78" i="4" s="1"/>
  <c r="L71" i="4"/>
  <c r="K71" i="4"/>
  <c r="J71" i="4"/>
  <c r="I71" i="4"/>
  <c r="H71" i="4"/>
  <c r="G71" i="4"/>
  <c r="F71" i="4"/>
  <c r="E71" i="4"/>
  <c r="D71" i="4"/>
  <c r="D77" i="4" s="1"/>
  <c r="D78" i="4" s="1"/>
  <c r="B71" i="4"/>
  <c r="BN77" i="4"/>
  <c r="BN78" i="4" s="1"/>
  <c r="BM77" i="4"/>
  <c r="BM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F55" i="4"/>
  <c r="BE55" i="4"/>
  <c r="BD55" i="4"/>
  <c r="BC55" i="4"/>
  <c r="BB55" i="4"/>
  <c r="BA55" i="4"/>
  <c r="AZ55" i="4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T55" i="4"/>
  <c r="AS55" i="4"/>
  <c r="AR55" i="4"/>
  <c r="AQ55" i="4"/>
  <c r="AP55" i="4"/>
  <c r="AO55" i="4"/>
  <c r="AN55" i="4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H55" i="4"/>
  <c r="AG55" i="4"/>
  <c r="AF55" i="4"/>
  <c r="AE55" i="4"/>
  <c r="AD55" i="4"/>
  <c r="AC55" i="4"/>
  <c r="AB55" i="4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V55" i="4"/>
  <c r="U55" i="4"/>
  <c r="T55" i="4"/>
  <c r="S55" i="4"/>
  <c r="R55" i="4"/>
  <c r="Q55" i="4"/>
  <c r="P55" i="4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J55" i="4"/>
  <c r="I55" i="4"/>
  <c r="H55" i="4"/>
  <c r="G55" i="4"/>
  <c r="F55" i="4"/>
  <c r="E55" i="4"/>
  <c r="D55" i="4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P60" i="4" l="1"/>
  <c r="P61" i="4" s="1"/>
  <c r="BL60" i="4"/>
  <c r="BL61" i="4" s="1"/>
  <c r="E77" i="4"/>
  <c r="E78" i="4" s="1"/>
  <c r="BA77" i="4"/>
  <c r="BA78" i="4" s="1"/>
  <c r="P94" i="4"/>
  <c r="P95" i="4" s="1"/>
  <c r="S110" i="4"/>
  <c r="S111" i="4" s="1"/>
  <c r="BC110" i="4"/>
  <c r="BC111" i="4" s="1"/>
  <c r="AO60" i="4"/>
  <c r="AO61" i="4" s="1"/>
  <c r="BB77" i="4"/>
  <c r="BB78" i="4" s="1"/>
  <c r="AC94" i="4"/>
  <c r="AC95" i="4" s="1"/>
  <c r="R60" i="4"/>
  <c r="R61" i="4" s="1"/>
  <c r="R66" i="4" s="1"/>
  <c r="BN60" i="4"/>
  <c r="BN61" i="4" s="1"/>
  <c r="BN65" i="4" s="1"/>
  <c r="F94" i="4"/>
  <c r="F95" i="4" s="1"/>
  <c r="AP94" i="4"/>
  <c r="AP95" i="4" s="1"/>
  <c r="AS110" i="4"/>
  <c r="AS111" i="4" s="1"/>
  <c r="S60" i="4"/>
  <c r="S61" i="4" s="1"/>
  <c r="BC60" i="4"/>
  <c r="BC61" i="4" s="1"/>
  <c r="AR77" i="4"/>
  <c r="AR78" i="4" s="1"/>
  <c r="G94" i="4"/>
  <c r="G95" i="4" s="1"/>
  <c r="AE94" i="4"/>
  <c r="AE95" i="4" s="1"/>
  <c r="V110" i="4"/>
  <c r="V111" i="4" s="1"/>
  <c r="H60" i="4"/>
  <c r="H61" i="4" s="1"/>
  <c r="T60" i="4"/>
  <c r="T61" i="4" s="1"/>
  <c r="T65" i="4" s="1"/>
  <c r="AF60" i="4"/>
  <c r="AF61" i="4" s="1"/>
  <c r="AF65" i="4" s="1"/>
  <c r="AR60" i="4"/>
  <c r="AR61" i="4" s="1"/>
  <c r="BD60" i="4"/>
  <c r="BD61" i="4" s="1"/>
  <c r="I77" i="4"/>
  <c r="I78" i="4" s="1"/>
  <c r="U77" i="4"/>
  <c r="U78" i="4" s="1"/>
  <c r="AG77" i="4"/>
  <c r="AG78" i="4" s="1"/>
  <c r="AS77" i="4"/>
  <c r="AS78" i="4" s="1"/>
  <c r="BE77" i="4"/>
  <c r="BE78" i="4" s="1"/>
  <c r="H94" i="4"/>
  <c r="H95" i="4" s="1"/>
  <c r="T94" i="4"/>
  <c r="T95" i="4" s="1"/>
  <c r="AF94" i="4"/>
  <c r="AF95" i="4" s="1"/>
  <c r="AR94" i="4"/>
  <c r="AR95" i="4" s="1"/>
  <c r="BD94" i="4"/>
  <c r="BD95" i="4" s="1"/>
  <c r="K110" i="4"/>
  <c r="K111" i="4" s="1"/>
  <c r="W110" i="4"/>
  <c r="W111" i="4" s="1"/>
  <c r="AI110" i="4"/>
  <c r="AI111" i="4" s="1"/>
  <c r="AU110" i="4"/>
  <c r="AU111" i="4" s="1"/>
  <c r="BG110" i="4"/>
  <c r="BG111" i="4" s="1"/>
  <c r="AB60" i="4"/>
  <c r="AB61" i="4" s="1"/>
  <c r="AC77" i="4"/>
  <c r="AC78" i="4" s="1"/>
  <c r="D94" i="4"/>
  <c r="D95" i="4" s="1"/>
  <c r="AZ94" i="4"/>
  <c r="AZ95" i="4" s="1"/>
  <c r="G110" i="4"/>
  <c r="G111" i="4" s="1"/>
  <c r="AQ110" i="4"/>
  <c r="AQ111" i="4" s="1"/>
  <c r="Q60" i="4"/>
  <c r="Q61" i="4" s="1"/>
  <c r="BM60" i="4"/>
  <c r="BM61" i="4" s="1"/>
  <c r="AD77" i="4"/>
  <c r="AD78" i="4" s="1"/>
  <c r="Q94" i="4"/>
  <c r="Q95" i="4" s="1"/>
  <c r="AO94" i="4"/>
  <c r="AO95" i="4" s="1"/>
  <c r="T110" i="4"/>
  <c r="T111" i="4" s="1"/>
  <c r="AR110" i="4"/>
  <c r="AR111" i="4" s="1"/>
  <c r="AP60" i="4"/>
  <c r="AP61" i="4" s="1"/>
  <c r="AP65" i="4" s="1"/>
  <c r="S77" i="4"/>
  <c r="S78" i="4" s="1"/>
  <c r="BC77" i="4"/>
  <c r="BC78" i="4" s="1"/>
  <c r="R94" i="4"/>
  <c r="R95" i="4" s="1"/>
  <c r="BN94" i="4"/>
  <c r="BN95" i="4" s="1"/>
  <c r="I110" i="4"/>
  <c r="I111" i="4" s="1"/>
  <c r="I116" i="4" s="1"/>
  <c r="BE110" i="4"/>
  <c r="BE111" i="4" s="1"/>
  <c r="H77" i="4"/>
  <c r="H78" i="4" s="1"/>
  <c r="BD77" i="4"/>
  <c r="BD78" i="4" s="1"/>
  <c r="AH110" i="4"/>
  <c r="AH111" i="4" s="1"/>
  <c r="I60" i="4"/>
  <c r="I61" i="4" s="1"/>
  <c r="U60" i="4"/>
  <c r="U61" i="4" s="1"/>
  <c r="AG60" i="4"/>
  <c r="AG61" i="4" s="1"/>
  <c r="AS60" i="4"/>
  <c r="AS61" i="4" s="1"/>
  <c r="BE60" i="4"/>
  <c r="BE61" i="4" s="1"/>
  <c r="J77" i="4"/>
  <c r="J78" i="4" s="1"/>
  <c r="V77" i="4"/>
  <c r="V78" i="4" s="1"/>
  <c r="AH77" i="4"/>
  <c r="AH78" i="4" s="1"/>
  <c r="AT77" i="4"/>
  <c r="AT78" i="4" s="1"/>
  <c r="BF77" i="4"/>
  <c r="BF78" i="4" s="1"/>
  <c r="I94" i="4"/>
  <c r="I95" i="4" s="1"/>
  <c r="U94" i="4"/>
  <c r="U95" i="4" s="1"/>
  <c r="AG94" i="4"/>
  <c r="AG95" i="4" s="1"/>
  <c r="AS94" i="4"/>
  <c r="AS95" i="4" s="1"/>
  <c r="BE94" i="4"/>
  <c r="BE95" i="4" s="1"/>
  <c r="L110" i="4"/>
  <c r="L111" i="4" s="1"/>
  <c r="X110" i="4"/>
  <c r="X111" i="4" s="1"/>
  <c r="AJ110" i="4"/>
  <c r="AJ111" i="4" s="1"/>
  <c r="AV110" i="4"/>
  <c r="AV111" i="4" s="1"/>
  <c r="BH110" i="4"/>
  <c r="BH111" i="4" s="1"/>
  <c r="AN60" i="4"/>
  <c r="AN61" i="4" s="1"/>
  <c r="Q77" i="4"/>
  <c r="Q78" i="4" s="1"/>
  <c r="AB94" i="4"/>
  <c r="AB95" i="4" s="1"/>
  <c r="AC60" i="4"/>
  <c r="AC61" i="4" s="1"/>
  <c r="F77" i="4"/>
  <c r="F78" i="4" s="1"/>
  <c r="AP77" i="4"/>
  <c r="AP78" i="4" s="1"/>
  <c r="E94" i="4"/>
  <c r="E95" i="4" s="1"/>
  <c r="BM94" i="4"/>
  <c r="BM95" i="4" s="1"/>
  <c r="AF110" i="4"/>
  <c r="AF111" i="4" s="1"/>
  <c r="BB60" i="4"/>
  <c r="BB61" i="4" s="1"/>
  <c r="G77" i="4"/>
  <c r="G78" i="4" s="1"/>
  <c r="AQ77" i="4"/>
  <c r="AQ78" i="4" s="1"/>
  <c r="BB94" i="4"/>
  <c r="BB95" i="4" s="1"/>
  <c r="U110" i="4"/>
  <c r="U111" i="4" s="1"/>
  <c r="AE60" i="4"/>
  <c r="AE61" i="4" s="1"/>
  <c r="T77" i="4"/>
  <c r="T78" i="4" s="1"/>
  <c r="BC94" i="4"/>
  <c r="BC95" i="4" s="1"/>
  <c r="J110" i="4"/>
  <c r="J111" i="4" s="1"/>
  <c r="J60" i="4"/>
  <c r="J61" i="4" s="1"/>
  <c r="J66" i="4" s="1"/>
  <c r="V60" i="4"/>
  <c r="V61" i="4" s="1"/>
  <c r="V66" i="4" s="1"/>
  <c r="AH60" i="4"/>
  <c r="AH61" i="4" s="1"/>
  <c r="AH65" i="4" s="1"/>
  <c r="AT60" i="4"/>
  <c r="AT61" i="4" s="1"/>
  <c r="AT66" i="4" s="1"/>
  <c r="BF60" i="4"/>
  <c r="BF61" i="4" s="1"/>
  <c r="BF65" i="4" s="1"/>
  <c r="K77" i="4"/>
  <c r="K78" i="4" s="1"/>
  <c r="W77" i="4"/>
  <c r="W78" i="4" s="1"/>
  <c r="AI77" i="4"/>
  <c r="AI78" i="4" s="1"/>
  <c r="AU77" i="4"/>
  <c r="AU78" i="4" s="1"/>
  <c r="BG77" i="4"/>
  <c r="BG78" i="4" s="1"/>
  <c r="J94" i="4"/>
  <c r="J95" i="4" s="1"/>
  <c r="V94" i="4"/>
  <c r="V95" i="4" s="1"/>
  <c r="AT94" i="4"/>
  <c r="AT95" i="4" s="1"/>
  <c r="BF94" i="4"/>
  <c r="BF95" i="4" s="1"/>
  <c r="Y110" i="4"/>
  <c r="Y111" i="4" s="1"/>
  <c r="AK110" i="4"/>
  <c r="AK111" i="4" s="1"/>
  <c r="AW110" i="4"/>
  <c r="AW111" i="4" s="1"/>
  <c r="BI110" i="4"/>
  <c r="BI111" i="4" s="1"/>
  <c r="D60" i="4"/>
  <c r="D61" i="4" s="1"/>
  <c r="AZ60" i="4"/>
  <c r="AZ61" i="4" s="1"/>
  <c r="AO77" i="4"/>
  <c r="AO78" i="4" s="1"/>
  <c r="AN94" i="4"/>
  <c r="AN95" i="4" s="1"/>
  <c r="AE110" i="4"/>
  <c r="AE111" i="4" s="1"/>
  <c r="E60" i="4"/>
  <c r="E61" i="4" s="1"/>
  <c r="BA60" i="4"/>
  <c r="BA61" i="4" s="1"/>
  <c r="R77" i="4"/>
  <c r="R78" i="4" s="1"/>
  <c r="BA94" i="4"/>
  <c r="BA95" i="4" s="1"/>
  <c r="H110" i="4"/>
  <c r="H111" i="4" s="1"/>
  <c r="BD110" i="4"/>
  <c r="BD111" i="4" s="1"/>
  <c r="AD60" i="4"/>
  <c r="AD61" i="4" s="1"/>
  <c r="AD65" i="4" s="1"/>
  <c r="AE77" i="4"/>
  <c r="AE78" i="4" s="1"/>
  <c r="AD94" i="4"/>
  <c r="AD95" i="4" s="1"/>
  <c r="AG110" i="4"/>
  <c r="AG111" i="4" s="1"/>
  <c r="G60" i="4"/>
  <c r="G61" i="4" s="1"/>
  <c r="AQ60" i="4"/>
  <c r="AQ61" i="4" s="1"/>
  <c r="AF77" i="4"/>
  <c r="AF78" i="4" s="1"/>
  <c r="S94" i="4"/>
  <c r="S95" i="4" s="1"/>
  <c r="AQ94" i="4"/>
  <c r="AQ95" i="4" s="1"/>
  <c r="BF110" i="4"/>
  <c r="BF111" i="4" s="1"/>
  <c r="K60" i="4"/>
  <c r="K61" i="4" s="1"/>
  <c r="W60" i="4"/>
  <c r="W61" i="4" s="1"/>
  <c r="AI60" i="4"/>
  <c r="AI61" i="4" s="1"/>
  <c r="AU60" i="4"/>
  <c r="AU61" i="4" s="1"/>
  <c r="BG60" i="4"/>
  <c r="BG61" i="4" s="1"/>
  <c r="L77" i="4"/>
  <c r="L78" i="4" s="1"/>
  <c r="X77" i="4"/>
  <c r="X78" i="4" s="1"/>
  <c r="AJ77" i="4"/>
  <c r="AJ78" i="4" s="1"/>
  <c r="BH77" i="4"/>
  <c r="BH78" i="4" s="1"/>
  <c r="K94" i="4"/>
  <c r="K95" i="4" s="1"/>
  <c r="W94" i="4"/>
  <c r="W95" i="4" s="1"/>
  <c r="AI94" i="4"/>
  <c r="AI95" i="4" s="1"/>
  <c r="BG94" i="4"/>
  <c r="BG95" i="4" s="1"/>
  <c r="Z110" i="4"/>
  <c r="Z111" i="4" s="1"/>
  <c r="AL110" i="4"/>
  <c r="AL111" i="4" s="1"/>
  <c r="AX110" i="4"/>
  <c r="AX111" i="4" s="1"/>
  <c r="BJ110" i="4"/>
  <c r="BJ111" i="4" s="1"/>
  <c r="AH94" i="4"/>
  <c r="AH95" i="4" s="1"/>
  <c r="AV77" i="4"/>
  <c r="AV78" i="4" s="1"/>
  <c r="M110" i="4"/>
  <c r="M111" i="4" s="1"/>
  <c r="AB80" i="5"/>
  <c r="AB81" i="5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33" i="5" s="1"/>
  <c r="AO32" i="4"/>
  <c r="AO48" i="4" s="1"/>
  <c r="AW32" i="4"/>
  <c r="AW48" i="4" s="1"/>
  <c r="BE32" i="4"/>
  <c r="BE33" i="5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32" i="4"/>
  <c r="M48" i="4" s="1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47" i="4" s="1"/>
  <c r="BF32" i="4"/>
  <c r="BF47" i="4" s="1"/>
  <c r="L32" i="4"/>
  <c r="L47" i="4" s="1"/>
  <c r="AD32" i="4"/>
  <c r="AD33" i="5" s="1"/>
  <c r="AT32" i="4"/>
  <c r="AT47" i="4" s="1"/>
  <c r="BB32" i="4"/>
  <c r="BB47" i="4" s="1"/>
  <c r="AC32" i="4"/>
  <c r="AC48" i="4" s="1"/>
  <c r="AK32" i="4"/>
  <c r="AK48" i="4" s="1"/>
  <c r="AS32" i="4"/>
  <c r="AS48" i="4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48" i="4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T48" i="5"/>
  <c r="BB48" i="5"/>
  <c r="BJ47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J48" i="5"/>
  <c r="AJ33" i="5"/>
  <c r="AR48" i="5"/>
  <c r="AR33" i="5"/>
  <c r="AZ48" i="5"/>
  <c r="AZ33" i="5"/>
  <c r="BH47" i="5"/>
  <c r="BH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X48" i="5"/>
  <c r="BF48" i="5"/>
  <c r="BN47" i="5"/>
  <c r="G33" i="5"/>
  <c r="O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X66" i="4"/>
  <c r="X65" i="4"/>
  <c r="AB65" i="4"/>
  <c r="AB66" i="4"/>
  <c r="AJ65" i="4"/>
  <c r="AJ66" i="4"/>
  <c r="AN65" i="4"/>
  <c r="AN66" i="4"/>
  <c r="AR65" i="4"/>
  <c r="AR66" i="4"/>
  <c r="AV65" i="4"/>
  <c r="AV66" i="4"/>
  <c r="AZ65" i="4"/>
  <c r="AZ66" i="4"/>
  <c r="BD65" i="4"/>
  <c r="BD66" i="4"/>
  <c r="BH65" i="4"/>
  <c r="BH66" i="4"/>
  <c r="BL65" i="4"/>
  <c r="BL66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N66" i="4"/>
  <c r="N65" i="4"/>
  <c r="V65" i="4"/>
  <c r="Z65" i="4"/>
  <c r="Z66" i="4"/>
  <c r="AD66" i="4"/>
  <c r="AL65" i="4"/>
  <c r="AL66" i="4"/>
  <c r="AX65" i="4"/>
  <c r="AX66" i="4"/>
  <c r="BB65" i="4"/>
  <c r="BB66" i="4"/>
  <c r="BJ65" i="4"/>
  <c r="BJ66" i="4"/>
  <c r="E47" i="4"/>
  <c r="I47" i="4"/>
  <c r="Q47" i="4"/>
  <c r="U47" i="4"/>
  <c r="AC47" i="4"/>
  <c r="AS47" i="4"/>
  <c r="G48" i="4"/>
  <c r="K48" i="4"/>
  <c r="O48" i="4"/>
  <c r="S48" i="4"/>
  <c r="W48" i="4"/>
  <c r="G47" i="4"/>
  <c r="K47" i="4"/>
  <c r="O47" i="4"/>
  <c r="S47" i="4"/>
  <c r="W47" i="4"/>
  <c r="AI47" i="4"/>
  <c r="F48" i="4"/>
  <c r="N48" i="4"/>
  <c r="AT48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X47" i="4"/>
  <c r="AO115" i="4"/>
  <c r="AT65" i="4" l="1"/>
  <c r="R65" i="4"/>
  <c r="R48" i="4"/>
  <c r="T66" i="4"/>
  <c r="O100" i="4"/>
  <c r="AP66" i="4"/>
  <c r="AF66" i="4"/>
  <c r="BF48" i="4"/>
  <c r="BC47" i="4"/>
  <c r="BE47" i="4"/>
  <c r="BF66" i="4"/>
  <c r="AH66" i="4"/>
  <c r="J65" i="4"/>
  <c r="BJ48" i="4"/>
  <c r="BN66" i="4"/>
  <c r="AW47" i="4"/>
  <c r="AA47" i="4"/>
  <c r="BA47" i="4"/>
  <c r="BM47" i="4"/>
  <c r="M47" i="4"/>
  <c r="BB48" i="4"/>
  <c r="AG47" i="4"/>
  <c r="BE116" i="4"/>
  <c r="AE99" i="4"/>
  <c r="AW33" i="5"/>
  <c r="I33" i="5"/>
  <c r="BJ33" i="5"/>
  <c r="BG115" i="4"/>
  <c r="T48" i="4"/>
  <c r="P48" i="4"/>
  <c r="P33" i="5"/>
  <c r="BA84" i="4"/>
  <c r="T33" i="5"/>
  <c r="R33" i="5"/>
  <c r="AW99" i="4"/>
  <c r="AM83" i="4"/>
  <c r="M33" i="5"/>
  <c r="BN48" i="4"/>
  <c r="AD48" i="4"/>
  <c r="AH48" i="4"/>
  <c r="AE47" i="4"/>
  <c r="AP48" i="4"/>
  <c r="AQ47" i="4"/>
  <c r="AX48" i="4"/>
  <c r="BK100" i="4"/>
  <c r="Y47" i="4"/>
  <c r="H48" i="4"/>
  <c r="F33" i="5"/>
  <c r="H33" i="5"/>
  <c r="AS33" i="5"/>
  <c r="E33" i="5"/>
  <c r="J33" i="5"/>
  <c r="I115" i="4"/>
  <c r="Q33" i="5"/>
  <c r="Y116" i="4"/>
  <c r="O99" i="4"/>
  <c r="Y33" i="5"/>
  <c r="AO116" i="4"/>
  <c r="AU99" i="4"/>
  <c r="AA33" i="5"/>
  <c r="BE48" i="4"/>
  <c r="BF33" i="5"/>
  <c r="BA33" i="5"/>
  <c r="U33" i="5"/>
  <c r="D48" i="4"/>
  <c r="AY47" i="4"/>
  <c r="AL48" i="4"/>
  <c r="BK47" i="4"/>
  <c r="AO47" i="4"/>
  <c r="AO33" i="5"/>
  <c r="AT33" i="5"/>
  <c r="J48" i="4"/>
  <c r="BB33" i="5"/>
  <c r="AY33" i="5"/>
  <c r="AU47" i="4"/>
  <c r="BI47" i="4"/>
  <c r="U84" i="4"/>
  <c r="Y115" i="4"/>
  <c r="AU100" i="4"/>
  <c r="AK83" i="4"/>
  <c r="N33" i="5"/>
  <c r="AP33" i="5"/>
  <c r="BI33" i="5"/>
  <c r="AD47" i="4"/>
  <c r="AQ116" i="4"/>
  <c r="BK99" i="4"/>
  <c r="AQ33" i="5"/>
  <c r="AU33" i="5"/>
  <c r="BM33" i="5"/>
  <c r="Z33" i="5"/>
  <c r="AD100" i="4"/>
  <c r="AM47" i="4"/>
  <c r="AX33" i="5"/>
  <c r="AI33" i="5"/>
  <c r="AC33" i="5"/>
  <c r="D47" i="4"/>
  <c r="AG48" i="4"/>
  <c r="AK33" i="5"/>
  <c r="AM33" i="5"/>
  <c r="Z48" i="4"/>
  <c r="AK47" i="4"/>
  <c r="L48" i="4"/>
  <c r="BG33" i="5"/>
  <c r="BC33" i="5"/>
  <c r="AA83" i="4"/>
  <c r="BN33" i="5"/>
  <c r="L33" i="5"/>
  <c r="AL33" i="5"/>
  <c r="BG47" i="4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8" i="4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<sst xmlns="http://schemas.openxmlformats.org/spreadsheetml/2006/main" count="386" uniqueCount="104">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</sst>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2" fontId="0" fillId="0" borderId="3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topLeftCell="B1" zoomScale="75" zoomScaleNormal="75" workbookViewId="0">
      <selection activeCell="X1" sqref="X1:X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3" customWidth="1"/>
    <col min="5" max="5" width="12.44140625" customWidth="1"/>
    <col min="8" max="8" width="0" hidden="1" customWidth="1"/>
    <col min="9" max="9" width="11.44140625" customWidth="1"/>
    <col min="11" max="11" width="12.44140625" customWidth="1"/>
    <col min="12" max="12" width="10.6640625" customWidth="1"/>
    <col min="13" max="13" width="10.6640625" hidden="1" customWidth="1"/>
    <col min="14" max="16" width="11.6640625" hidden="1" customWidth="1"/>
    <col min="17" max="27" width="10.6640625" hidden="1" customWidth="1"/>
    <col min="28" max="28" width="11.88671875" hidden="1" customWidth="1"/>
    <col min="29" max="29" width="11.44140625" customWidth="1"/>
    <col min="30" max="30" width="13.44140625" hidden="1" customWidth="1"/>
    <col min="31" max="33" width="10.6640625" hidden="1" customWidth="1"/>
    <col min="34" max="34" width="9.109375" customWidth="1"/>
    <col min="35" max="36" width="10.6640625" customWidth="1"/>
    <col min="37" max="39" width="10.6640625" hidden="1" customWidth="1"/>
    <col min="40" max="40" width="10.6640625" customWidth="1"/>
    <col min="41" max="44" width="10.6640625" hidden="1" customWidth="1"/>
    <col min="45" max="45" width="10.6640625" customWidth="1"/>
    <col min="46" max="46" width="12.5546875" hidden="1" customWidth="1"/>
    <col min="47" max="48" width="10.6640625" hidden="1" customWidth="1"/>
    <col min="49" max="49" width="12.33203125" hidden="1" customWidth="1"/>
    <col min="50" max="51" width="10.6640625" hidden="1" customWidth="1"/>
    <col min="52" max="54" width="10.6640625" customWidth="1"/>
    <col min="55" max="58" width="10.6640625" hidden="1" customWidth="1"/>
    <col min="60" max="60" width="9.88671875" customWidth="1"/>
    <col min="62" max="62" width="10.88671875" customWidth="1"/>
    <col min="63" max="63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98</v>
      </c>
      <c r="B2" s="1"/>
      <c r="C2" s="1"/>
      <c r="D2" s="1"/>
      <c r="E2" s="1"/>
    </row>
    <row r="3" spans="1:69" hidden="1" x14ac:dyDescent="0.3">
      <c r="A3" s="1" t="s">
        <v>99</v>
      </c>
      <c r="B3" s="1"/>
      <c r="C3" s="1"/>
      <c r="D3" s="1"/>
      <c r="E3" s="1"/>
      <c r="K3" t="s">
        <v>1</v>
      </c>
    </row>
    <row r="4" spans="1:69" x14ac:dyDescent="0.3">
      <c r="K4" t="s">
        <v>100</v>
      </c>
    </row>
    <row r="6" spans="1:69" ht="17.25" customHeight="1" x14ac:dyDescent="0.3">
      <c r="D6" s="86" t="s">
        <v>2</v>
      </c>
      <c r="E6" s="86"/>
      <c r="F6" s="2">
        <v>6</v>
      </c>
      <c r="G6" t="s">
        <v>61</v>
      </c>
      <c r="K6" s="66">
        <f>'08.01.2021 3-7 лет (день 10)'!K6</f>
        <v>45341</v>
      </c>
      <c r="L6" s="3"/>
    </row>
    <row r="7" spans="1:69" ht="15" customHeight="1" x14ac:dyDescent="0.3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63</v>
      </c>
      <c r="BP7" s="89" t="s">
        <v>5</v>
      </c>
      <c r="BQ7" s="89" t="s">
        <v>6</v>
      </c>
    </row>
    <row r="8" spans="1:69" ht="36" customHeight="1" x14ac:dyDescent="0.3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9"/>
      <c r="BQ8" s="89"/>
    </row>
    <row r="9" spans="1:69" x14ac:dyDescent="0.3">
      <c r="A9" s="90" t="s">
        <v>8</v>
      </c>
      <c r="B9" s="6" t="str">
        <f>'08.01.2021 3-7 лет (день 10)'!B9</f>
        <v>Каша рисовая молочная</v>
      </c>
      <c r="C9" s="91">
        <f>$F$6</f>
        <v>6</v>
      </c>
      <c r="D9" s="6"/>
      <c r="E9" s="6"/>
      <c r="F9" s="6">
        <v>3.0000000000000001E-3</v>
      </c>
      <c r="G9" s="6"/>
      <c r="H9" s="6"/>
      <c r="I9" s="6"/>
      <c r="J9" s="6">
        <v>0.113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 x14ac:dyDescent="0.3">
      <c r="A10" s="90"/>
      <c r="B10" s="6" t="str">
        <f>'08.01.2021 3-7 лет (день 10)'!B10</f>
        <v xml:space="preserve">Бутерброд с маслом </v>
      </c>
      <c r="C10" s="92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3">
      <c r="A11" s="90"/>
      <c r="B11" s="6" t="str">
        <f>'08.01.2021 3-7 лет (день 10)'!B11</f>
        <v>Кофейный напиток с молоком</v>
      </c>
      <c r="C11" s="92"/>
      <c r="D11" s="6"/>
      <c r="E11" s="6"/>
      <c r="F11" s="6">
        <v>7.0000000000000001E-3</v>
      </c>
      <c r="G11" s="6"/>
      <c r="H11" s="6"/>
      <c r="I11" s="6">
        <v>2E-3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3">
      <c r="A12" s="90"/>
      <c r="B12" s="6"/>
      <c r="C12" s="9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3">
      <c r="A13" s="90"/>
      <c r="B13" s="6"/>
      <c r="C13" s="9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3">
      <c r="A14" s="90" t="s">
        <v>11</v>
      </c>
      <c r="B14" s="9" t="str">
        <f>'08.01.2021 3-7 лет (день 10)'!B14</f>
        <v>Щи из свежей капусты</v>
      </c>
      <c r="C14" s="92">
        <f>F6</f>
        <v>6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3">
      <c r="A15" s="90"/>
      <c r="B15" s="9" t="str">
        <f>'08.01.2021 3-7 лет (день 10)'!B15</f>
        <v>Птица в томатном соусе</v>
      </c>
      <c r="C15" s="92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3">
      <c r="A16" s="90"/>
      <c r="B16" s="9" t="str">
        <f>'08.01.2021 3-7 лет (день 10)'!B16</f>
        <v>Гречка отварная</v>
      </c>
      <c r="C16" s="92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3">
      <c r="A17" s="90"/>
      <c r="B17" s="9" t="str">
        <f>'08.01.2021 3-7 лет (день 10)'!B17</f>
        <v>Хлеб пшеничный</v>
      </c>
      <c r="C17" s="92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3">
      <c r="A18" s="90"/>
      <c r="B18" s="9" t="str">
        <f>'08.01.2021 3-7 лет (день 10)'!B18</f>
        <v>Хлеб ржано-пшеничный</v>
      </c>
      <c r="C18" s="92"/>
      <c r="D18" s="6"/>
      <c r="E18" s="82">
        <v>4.3999999999999997E-2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3">
      <c r="A19" s="90"/>
      <c r="B19" s="9" t="str">
        <f>'08.01.2021 3-7 лет (день 10)'!B19</f>
        <v>Сок</v>
      </c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82">
        <v>0.16500000000000001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71"/>
      <c r="BO19" s="6"/>
    </row>
    <row r="20" spans="1:68" ht="11.25" customHeight="1" x14ac:dyDescent="0.3">
      <c r="A20" s="90"/>
      <c r="B20" s="11"/>
      <c r="C20" s="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3">
      <c r="A21" s="94" t="s">
        <v>18</v>
      </c>
      <c r="B21" s="6" t="str">
        <f>'08.01.2021 3-7 лет (день 10)'!B21</f>
        <v>Напиток из шиповника</v>
      </c>
      <c r="C21" s="95">
        <f>$F$6</f>
        <v>6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3">
      <c r="A22" s="94"/>
      <c r="B22" s="6" t="s">
        <v>103</v>
      </c>
      <c r="C22" s="9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/>
      <c r="AK22" s="11"/>
      <c r="AL22" s="11"/>
      <c r="AM22" s="11"/>
      <c r="AN22" s="11">
        <v>0.02</v>
      </c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O22" s="11"/>
      <c r="BP22" s="18"/>
    </row>
    <row r="23" spans="1:68" s="16" customFormat="1" x14ac:dyDescent="0.3">
      <c r="A23" s="94"/>
      <c r="B23" s="11"/>
      <c r="C23" s="96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3">
      <c r="A24" s="94"/>
      <c r="B24" s="11"/>
      <c r="C24" s="9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3">
      <c r="A25" s="94"/>
      <c r="B25" s="11"/>
      <c r="C25" s="9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3">
      <c r="A26" s="90" t="s">
        <v>21</v>
      </c>
      <c r="B26" s="70" t="str">
        <f>'08.01.2021 3-7 лет (день 10)'!B26</f>
        <v>Суп молочный с макарон. изделиями</v>
      </c>
      <c r="C26" s="91">
        <f>$F$6</f>
        <v>6</v>
      </c>
      <c r="D26" s="11"/>
      <c r="E26" s="11"/>
      <c r="F26" s="11">
        <v>1.2999999999999999E-3</v>
      </c>
      <c r="G26" s="11"/>
      <c r="H26" s="11"/>
      <c r="I26" s="11"/>
      <c r="J26" s="11">
        <v>0.12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3">
      <c r="A27" s="90"/>
      <c r="B27" s="70" t="str">
        <f>'08.01.2021 3-7 лет (день 10)'!B27</f>
        <v>Хлеб пшеничный</v>
      </c>
      <c r="C27" s="92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3">
      <c r="A28" s="90"/>
      <c r="B28" s="70" t="str">
        <f>'08.01.2021 3-7 лет (день 10)'!B28</f>
        <v>Чай с сахаром</v>
      </c>
      <c r="C28" s="92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3">
      <c r="A29" s="90"/>
      <c r="B29" s="10"/>
      <c r="C29" s="9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3">
      <c r="A30" s="90"/>
      <c r="B30" s="6"/>
      <c r="C30" s="9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399999999999999" x14ac:dyDescent="0.35">
      <c r="B31" s="21" t="s">
        <v>24</v>
      </c>
      <c r="C31" s="22"/>
      <c r="D31" s="23">
        <f t="shared" ref="D31:BN31" si="0">SUM(D9:D30)</f>
        <v>0.06</v>
      </c>
      <c r="E31" s="23">
        <f t="shared" si="0"/>
        <v>4.3999999999999997E-2</v>
      </c>
      <c r="F31" s="23">
        <f t="shared" si="0"/>
        <v>2.7300000000000001E-2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0.313</v>
      </c>
      <c r="K31" s="23">
        <f t="shared" si="0"/>
        <v>1.0699999999999999E-2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0</v>
      </c>
      <c r="Y31" s="23">
        <f t="shared" si="0"/>
        <v>0</v>
      </c>
      <c r="Z31" s="23">
        <f t="shared" si="0"/>
        <v>0</v>
      </c>
      <c r="AA31" s="23">
        <f t="shared" si="0"/>
        <v>0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0.16500000000000001</v>
      </c>
      <c r="AI31" s="23">
        <f t="shared" si="0"/>
        <v>1.2E-2</v>
      </c>
      <c r="AJ31" s="23">
        <f t="shared" si="0"/>
        <v>8.9999999999999998E-4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0.02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0</v>
      </c>
    </row>
    <row r="32" spans="1:68" ht="17.399999999999999" x14ac:dyDescent="0.35">
      <c r="B32" s="21" t="s">
        <v>25</v>
      </c>
      <c r="C32" s="22"/>
      <c r="D32" s="24">
        <f>ROUND(PRODUCT(D31,$F$6),3)</f>
        <v>0.36</v>
      </c>
      <c r="E32" s="24">
        <f t="shared" ref="E32:BO32" si="3">ROUND(PRODUCT(E31,$F$6),3)</f>
        <v>0.26400000000000001</v>
      </c>
      <c r="F32" s="24">
        <f t="shared" si="3"/>
        <v>0.16400000000000001</v>
      </c>
      <c r="G32" s="24">
        <f t="shared" si="3"/>
        <v>2E-3</v>
      </c>
      <c r="H32" s="24">
        <f t="shared" si="3"/>
        <v>0</v>
      </c>
      <c r="I32" s="24">
        <f t="shared" si="3"/>
        <v>1.2E-2</v>
      </c>
      <c r="J32" s="24">
        <f t="shared" si="3"/>
        <v>1.8779999999999999</v>
      </c>
      <c r="K32" s="24">
        <f t="shared" si="3"/>
        <v>6.4000000000000001E-2</v>
      </c>
      <c r="L32" s="24">
        <f t="shared" si="3"/>
        <v>4.2000000000000003E-2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0.06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0.99</v>
      </c>
      <c r="AI32" s="24">
        <f t="shared" si="3"/>
        <v>7.1999999999999995E-2</v>
      </c>
      <c r="AJ32" s="24">
        <f t="shared" si="3"/>
        <v>5.0000000000000001E-3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0.12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0.18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0.09</v>
      </c>
      <c r="BA32" s="24">
        <f t="shared" si="3"/>
        <v>0.13200000000000001</v>
      </c>
      <c r="BB32" s="24">
        <f t="shared" si="3"/>
        <v>0.21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0.192</v>
      </c>
      <c r="BH32" s="24">
        <f t="shared" si="3"/>
        <v>0.10199999999999999</v>
      </c>
      <c r="BI32" s="24">
        <f t="shared" si="3"/>
        <v>7.8E-2</v>
      </c>
      <c r="BJ32" s="24">
        <f t="shared" si="3"/>
        <v>0.24</v>
      </c>
      <c r="BK32" s="24">
        <f t="shared" si="3"/>
        <v>0</v>
      </c>
      <c r="BL32" s="24">
        <f t="shared" si="3"/>
        <v>4.2000000000000003E-2</v>
      </c>
      <c r="BM32" s="24">
        <f t="shared" si="3"/>
        <v>2.4E-2</v>
      </c>
      <c r="BN32" s="24">
        <f t="shared" si="3"/>
        <v>2.4E-2</v>
      </c>
      <c r="BO32" s="24">
        <f t="shared" si="3"/>
        <v>0</v>
      </c>
    </row>
    <row r="34" spans="1:69" x14ac:dyDescent="0.3">
      <c r="F34" t="s">
        <v>93</v>
      </c>
    </row>
    <row r="36" spans="1:69" x14ac:dyDescent="0.3">
      <c r="F36" t="s">
        <v>101</v>
      </c>
    </row>
    <row r="37" spans="1:69" x14ac:dyDescent="0.3">
      <c r="BP37" s="25"/>
      <c r="BQ37" s="26"/>
    </row>
    <row r="38" spans="1:69" x14ac:dyDescent="0.3">
      <c r="F38" t="s">
        <v>102</v>
      </c>
    </row>
    <row r="45" spans="1:69" ht="17.399999999999999" x14ac:dyDescent="0.35">
      <c r="A45" s="27"/>
      <c r="B45" s="28" t="s">
        <v>26</v>
      </c>
      <c r="C45" s="29" t="s">
        <v>27</v>
      </c>
      <c r="D45" s="30">
        <v>72.72</v>
      </c>
      <c r="E45" s="30">
        <v>76</v>
      </c>
      <c r="F45" s="30">
        <v>87</v>
      </c>
      <c r="G45" s="30">
        <v>590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752</v>
      </c>
      <c r="V45" s="30">
        <v>352.56</v>
      </c>
      <c r="W45" s="30">
        <v>139</v>
      </c>
      <c r="X45" s="30">
        <v>14.1</v>
      </c>
      <c r="Y45" s="30"/>
      <c r="Z45" s="30">
        <v>461</v>
      </c>
      <c r="AA45" s="30">
        <v>341</v>
      </c>
      <c r="AB45" s="30">
        <v>361</v>
      </c>
      <c r="AC45" s="30">
        <v>250</v>
      </c>
      <c r="AD45" s="30">
        <v>145</v>
      </c>
      <c r="AE45" s="30">
        <v>454</v>
      </c>
      <c r="AF45" s="30">
        <v>209</v>
      </c>
      <c r="AG45" s="30">
        <v>227.27</v>
      </c>
      <c r="AH45" s="30">
        <v>69.2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267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60.71</v>
      </c>
      <c r="AV45" s="30">
        <v>51.25</v>
      </c>
      <c r="AW45" s="30">
        <v>77.14</v>
      </c>
      <c r="AX45" s="30">
        <v>68</v>
      </c>
      <c r="AY45" s="30">
        <v>60</v>
      </c>
      <c r="AZ45" s="30">
        <v>137.33000000000001</v>
      </c>
      <c r="BA45" s="30">
        <v>296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304</v>
      </c>
      <c r="BM45" s="30">
        <v>138.88</v>
      </c>
      <c r="BN45" s="30">
        <v>20</v>
      </c>
      <c r="BO45" s="30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98"/>
      <c r="D47" s="33">
        <f t="shared" ref="D47:BN47" si="6">D32*D45</f>
        <v>26.179199999999998</v>
      </c>
      <c r="E47" s="33">
        <f t="shared" si="6"/>
        <v>20.064</v>
      </c>
      <c r="F47" s="33">
        <f t="shared" si="6"/>
        <v>14.268000000000001</v>
      </c>
      <c r="G47" s="33">
        <f t="shared" si="6"/>
        <v>1.18</v>
      </c>
      <c r="H47" s="33">
        <f t="shared" si="6"/>
        <v>0</v>
      </c>
      <c r="I47" s="33">
        <f t="shared" si="6"/>
        <v>8.64</v>
      </c>
      <c r="J47" s="33">
        <f t="shared" si="6"/>
        <v>140.69976</v>
      </c>
      <c r="K47" s="33">
        <f t="shared" si="6"/>
        <v>46.636160000000004</v>
      </c>
      <c r="L47" s="33">
        <f t="shared" si="6"/>
        <v>8.8573799999999991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0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15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68.507999999999996</v>
      </c>
      <c r="AI47" s="33">
        <f t="shared" si="6"/>
        <v>4.266</v>
      </c>
      <c r="AJ47" s="33">
        <f t="shared" si="6"/>
        <v>0.25</v>
      </c>
      <c r="AK47" s="33">
        <f t="shared" si="6"/>
        <v>0</v>
      </c>
      <c r="AL47" s="33">
        <f t="shared" si="6"/>
        <v>0</v>
      </c>
      <c r="AM47" s="33">
        <f t="shared" si="6"/>
        <v>0</v>
      </c>
      <c r="AN47" s="33">
        <f t="shared" si="6"/>
        <v>32.04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13.68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12.3597</v>
      </c>
      <c r="BA47" s="33">
        <f t="shared" si="6"/>
        <v>39.072000000000003</v>
      </c>
      <c r="BB47" s="33">
        <f t="shared" si="6"/>
        <v>124.53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4.992</v>
      </c>
      <c r="BH47" s="33">
        <f t="shared" si="6"/>
        <v>3.7739999999999996</v>
      </c>
      <c r="BI47" s="33">
        <f t="shared" si="6"/>
        <v>1.95</v>
      </c>
      <c r="BJ47" s="33">
        <f t="shared" si="6"/>
        <v>6.1415999999999995</v>
      </c>
      <c r="BK47" s="33">
        <f t="shared" si="6"/>
        <v>0</v>
      </c>
      <c r="BL47" s="33">
        <f t="shared" si="6"/>
        <v>12.768000000000001</v>
      </c>
      <c r="BM47" s="33">
        <f t="shared" si="6"/>
        <v>3.3331200000000001</v>
      </c>
      <c r="BN47" s="33">
        <f t="shared" si="6"/>
        <v>0.48</v>
      </c>
      <c r="BO47" s="33">
        <f t="shared" ref="BO47" si="7">BO32*BO45</f>
        <v>0</v>
      </c>
      <c r="BP47" s="34">
        <f>SUM(D47:BN47)</f>
        <v>609.66892000000007</v>
      </c>
      <c r="BQ47" s="35">
        <f>BP47/$C$9</f>
        <v>101.61148666666668</v>
      </c>
    </row>
    <row r="48" spans="1:69" ht="17.399999999999999" x14ac:dyDescent="0.35">
      <c r="A48" s="31"/>
      <c r="B48" s="32" t="s">
        <v>30</v>
      </c>
      <c r="C48" s="98"/>
      <c r="D48" s="33">
        <f t="shared" ref="D48:BN48" si="8">D32*D45</f>
        <v>26.179199999999998</v>
      </c>
      <c r="E48" s="33">
        <f t="shared" si="8"/>
        <v>20.064</v>
      </c>
      <c r="F48" s="33">
        <f t="shared" si="8"/>
        <v>14.268000000000001</v>
      </c>
      <c r="G48" s="33">
        <f t="shared" si="8"/>
        <v>1.18</v>
      </c>
      <c r="H48" s="33">
        <f t="shared" si="8"/>
        <v>0</v>
      </c>
      <c r="I48" s="33">
        <f t="shared" si="8"/>
        <v>8.64</v>
      </c>
      <c r="J48" s="33">
        <f t="shared" si="8"/>
        <v>140.69976</v>
      </c>
      <c r="K48" s="33">
        <f t="shared" si="8"/>
        <v>46.636160000000004</v>
      </c>
      <c r="L48" s="33">
        <f t="shared" si="8"/>
        <v>8.8573799999999991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0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15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68.507999999999996</v>
      </c>
      <c r="AI48" s="33">
        <f t="shared" si="8"/>
        <v>4.266</v>
      </c>
      <c r="AJ48" s="33">
        <f t="shared" si="8"/>
        <v>0.25</v>
      </c>
      <c r="AK48" s="33">
        <f t="shared" si="8"/>
        <v>0</v>
      </c>
      <c r="AL48" s="33">
        <f t="shared" si="8"/>
        <v>0</v>
      </c>
      <c r="AM48" s="33">
        <f t="shared" si="8"/>
        <v>0</v>
      </c>
      <c r="AN48" s="33">
        <f t="shared" si="8"/>
        <v>32.04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13.68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12.3597</v>
      </c>
      <c r="BA48" s="33">
        <f t="shared" si="8"/>
        <v>39.072000000000003</v>
      </c>
      <c r="BB48" s="33">
        <f t="shared" si="8"/>
        <v>124.53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4.992</v>
      </c>
      <c r="BH48" s="33">
        <f t="shared" si="8"/>
        <v>3.7739999999999996</v>
      </c>
      <c r="BI48" s="33">
        <f t="shared" si="8"/>
        <v>1.95</v>
      </c>
      <c r="BJ48" s="33">
        <f t="shared" si="8"/>
        <v>6.1415999999999995</v>
      </c>
      <c r="BK48" s="33">
        <f t="shared" si="8"/>
        <v>0</v>
      </c>
      <c r="BL48" s="33">
        <f t="shared" si="8"/>
        <v>12.768000000000001</v>
      </c>
      <c r="BM48" s="33">
        <f t="shared" si="8"/>
        <v>3.3331200000000001</v>
      </c>
      <c r="BN48" s="33">
        <f t="shared" si="8"/>
        <v>0.48</v>
      </c>
      <c r="BO48" s="33">
        <f t="shared" ref="BO48" si="9">BO32*BO45</f>
        <v>0</v>
      </c>
      <c r="BP48" s="34">
        <f>SUM(D48:BN48)</f>
        <v>609.66892000000007</v>
      </c>
      <c r="BQ48" s="35">
        <f>BP48/$C$9</f>
        <v>101.61148666666668</v>
      </c>
    </row>
    <row r="49" spans="1:69" x14ac:dyDescent="0.3">
      <c r="A49" s="36"/>
      <c r="B49" s="36" t="s">
        <v>31</v>
      </c>
    </row>
    <row r="50" spans="1:69" x14ac:dyDescent="0.3">
      <c r="A50" s="36"/>
      <c r="B50" s="36" t="s">
        <v>32</v>
      </c>
    </row>
    <row r="51" spans="1:69" x14ac:dyDescent="0.3">
      <c r="BQ51" s="37">
        <f>BQ65+BQ83+BQ99+BQ115</f>
        <v>101.675543</v>
      </c>
    </row>
    <row r="52" spans="1:69" x14ac:dyDescent="0.3">
      <c r="AH52" s="2"/>
    </row>
    <row r="53" spans="1:69" ht="15" customHeight="1" x14ac:dyDescent="0.3">
      <c r="A53" s="87"/>
      <c r="B53" s="4" t="s">
        <v>3</v>
      </c>
      <c r="C53" s="83" t="s">
        <v>4</v>
      </c>
      <c r="D53" s="85" t="str">
        <f t="shared" ref="D53:BN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>S7</f>
        <v>Зеленый горошек</v>
      </c>
      <c r="T53" s="85" t="str">
        <f>T7</f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85" t="str">
        <f>W7</f>
        <v>Огурцы свежие</v>
      </c>
      <c r="X53" s="85" t="str">
        <f t="shared" si="10"/>
        <v>Яйцо</v>
      </c>
      <c r="Y53" s="85" t="str">
        <f t="shared" si="10"/>
        <v>Икра кабачковая</v>
      </c>
      <c r="Z53" s="85" t="str">
        <f t="shared" si="10"/>
        <v>Изюм</v>
      </c>
      <c r="AA53" s="85" t="str">
        <f t="shared" si="10"/>
        <v>Курага</v>
      </c>
      <c r="AB53" s="85" t="str">
        <f t="shared" si="10"/>
        <v>Чернослив</v>
      </c>
      <c r="AC53" s="85" t="str">
        <f t="shared" si="10"/>
        <v>Шиповник</v>
      </c>
      <c r="AD53" s="85" t="str">
        <f t="shared" si="10"/>
        <v>Сухофрукты</v>
      </c>
      <c r="AE53" s="85" t="str">
        <f t="shared" si="10"/>
        <v>Ягода свежемороженная</v>
      </c>
      <c r="AF53" s="85" t="str">
        <f t="shared" si="10"/>
        <v>Лимон</v>
      </c>
      <c r="AG53" s="85" t="str">
        <f t="shared" si="10"/>
        <v>Кисель</v>
      </c>
      <c r="AH53" s="85" t="str">
        <f t="shared" si="10"/>
        <v xml:space="preserve">Сок </v>
      </c>
      <c r="AI53" s="85" t="str">
        <f t="shared" si="10"/>
        <v>Макаронные изделия</v>
      </c>
      <c r="AJ53" s="85" t="str">
        <f t="shared" si="10"/>
        <v>Мука</v>
      </c>
      <c r="AK53" s="85" t="str">
        <f t="shared" si="10"/>
        <v>Дрожжи</v>
      </c>
      <c r="AL53" s="85" t="str">
        <f t="shared" si="10"/>
        <v>Печенье</v>
      </c>
      <c r="AM53" s="85" t="str">
        <f t="shared" si="10"/>
        <v>Пряники</v>
      </c>
      <c r="AN53" s="85" t="str">
        <f t="shared" si="10"/>
        <v>Вафли</v>
      </c>
      <c r="AO53" s="85" t="str">
        <f t="shared" si="10"/>
        <v>Конфеты</v>
      </c>
      <c r="AP53" s="85" t="str">
        <f t="shared" si="10"/>
        <v>Повидло Сава</v>
      </c>
      <c r="AQ53" s="85" t="str">
        <f t="shared" si="10"/>
        <v>Крупа геркулес</v>
      </c>
      <c r="AR53" s="85" t="str">
        <f t="shared" si="10"/>
        <v>Крупа горох</v>
      </c>
      <c r="AS53" s="85" t="str">
        <f t="shared" si="10"/>
        <v>Крупа гречневая</v>
      </c>
      <c r="AT53" s="85" t="str">
        <f t="shared" si="10"/>
        <v>Крупа кукурузная</v>
      </c>
      <c r="AU53" s="85" t="str">
        <f t="shared" si="10"/>
        <v>Крупа манная</v>
      </c>
      <c r="AV53" s="85" t="str">
        <f t="shared" si="10"/>
        <v>Крупа перловая</v>
      </c>
      <c r="AW53" s="85" t="str">
        <f t="shared" si="10"/>
        <v>Крупа пшеничная</v>
      </c>
      <c r="AX53" s="85" t="str">
        <f t="shared" si="10"/>
        <v>Крупа пшено</v>
      </c>
      <c r="AY53" s="85" t="str">
        <f t="shared" si="10"/>
        <v>Крупа ячневая</v>
      </c>
      <c r="AZ53" s="85" t="str">
        <f t="shared" si="10"/>
        <v>Рис</v>
      </c>
      <c r="BA53" s="85" t="str">
        <f t="shared" si="10"/>
        <v>Цыпленок бройлер</v>
      </c>
      <c r="BB53" s="85" t="str">
        <f t="shared" si="10"/>
        <v>Филе куриное</v>
      </c>
      <c r="BC53" s="85" t="str">
        <f t="shared" si="10"/>
        <v>Фарш говяжий</v>
      </c>
      <c r="BD53" s="85" t="str">
        <f t="shared" si="10"/>
        <v>Печень куриная</v>
      </c>
      <c r="BE53" s="85" t="str">
        <f t="shared" si="10"/>
        <v>Филе минтая</v>
      </c>
      <c r="BF53" s="85" t="str">
        <f t="shared" si="10"/>
        <v>Филе сельди слабосол.</v>
      </c>
      <c r="BG53" s="85" t="str">
        <f t="shared" si="10"/>
        <v>Картофель</v>
      </c>
      <c r="BH53" s="85" t="str">
        <f t="shared" si="10"/>
        <v>Морковь</v>
      </c>
      <c r="BI53" s="85" t="str">
        <f t="shared" si="10"/>
        <v>Лук</v>
      </c>
      <c r="BJ53" s="85" t="str">
        <f t="shared" si="10"/>
        <v>Капуста</v>
      </c>
      <c r="BK53" s="85" t="str">
        <f t="shared" si="10"/>
        <v>Свекла</v>
      </c>
      <c r="BL53" s="85" t="str">
        <f t="shared" si="10"/>
        <v>Томатная паста</v>
      </c>
      <c r="BM53" s="85" t="str">
        <f t="shared" si="10"/>
        <v>Масло растительное</v>
      </c>
      <c r="BN53" s="85" t="str">
        <f t="shared" si="10"/>
        <v>Соль</v>
      </c>
      <c r="BO53" s="85" t="str">
        <f t="shared" ref="BO53" si="11">BO7</f>
        <v>Аскорбиновая кислота</v>
      </c>
      <c r="BP53" s="89" t="s">
        <v>5</v>
      </c>
      <c r="BQ53" s="89" t="s">
        <v>6</v>
      </c>
    </row>
    <row r="54" spans="1:69" ht="36" customHeight="1" x14ac:dyDescent="0.3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9"/>
      <c r="BQ54" s="89"/>
    </row>
    <row r="55" spans="1:69" x14ac:dyDescent="0.3">
      <c r="A55" s="90" t="s">
        <v>8</v>
      </c>
      <c r="B55" s="6" t="str">
        <f>B9</f>
        <v>Каша рисовая молочная</v>
      </c>
      <c r="C55" s="91">
        <f>$F$6</f>
        <v>6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0.113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3">
      <c r="A56" s="90"/>
      <c r="B56" s="6" t="str">
        <f>B10</f>
        <v xml:space="preserve">Бутерброд с маслом </v>
      </c>
      <c r="C56" s="92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3">
      <c r="A57" s="90"/>
      <c r="B57" s="6" t="str">
        <f>B11</f>
        <v>Кофейный напиток с молоком</v>
      </c>
      <c r="C57" s="92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0.08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3">
      <c r="A58" s="90"/>
      <c r="B58" s="6">
        <f>B12</f>
        <v>0</v>
      </c>
      <c r="C58" s="92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3">
      <c r="A59" s="90"/>
      <c r="B59" s="6">
        <f>B13</f>
        <v>0</v>
      </c>
      <c r="C59" s="93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399999999999999" x14ac:dyDescent="0.35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0.193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399999999999999" x14ac:dyDescent="0.35">
      <c r="B61" s="21" t="s">
        <v>25</v>
      </c>
      <c r="C61" s="22"/>
      <c r="D61" s="24">
        <f t="shared" ref="D61:BN61" si="20">PRODUCT(D60,$F$6)</f>
        <v>0.12</v>
      </c>
      <c r="E61" s="24">
        <f t="shared" si="20"/>
        <v>0</v>
      </c>
      <c r="F61" s="24">
        <f t="shared" si="20"/>
        <v>0.06</v>
      </c>
      <c r="G61" s="24">
        <f t="shared" si="20"/>
        <v>0</v>
      </c>
      <c r="H61" s="24">
        <f t="shared" si="20"/>
        <v>0</v>
      </c>
      <c r="I61" s="24">
        <f t="shared" si="20"/>
        <v>1.2E-2</v>
      </c>
      <c r="J61" s="24">
        <f t="shared" si="20"/>
        <v>1.1579999999999999</v>
      </c>
      <c r="K61" s="24">
        <f t="shared" si="20"/>
        <v>0.03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0.09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3.0000000000000001E-3</v>
      </c>
      <c r="BO61" s="24">
        <f t="shared" ref="BO61" si="21">PRODUCT(BO60,$F$6)</f>
        <v>0</v>
      </c>
    </row>
    <row r="63" spans="1:69" ht="17.399999999999999" x14ac:dyDescent="0.35">
      <c r="A63" s="27"/>
      <c r="B63" s="28" t="s">
        <v>26</v>
      </c>
      <c r="C63" s="29" t="s">
        <v>27</v>
      </c>
      <c r="D63" s="30">
        <f t="shared" ref="D63:BN63" si="22">D45</f>
        <v>72.72</v>
      </c>
      <c r="E63" s="30">
        <f t="shared" si="22"/>
        <v>76</v>
      </c>
      <c r="F63" s="30">
        <f t="shared" si="22"/>
        <v>87</v>
      </c>
      <c r="G63" s="30">
        <f t="shared" si="22"/>
        <v>590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752</v>
      </c>
      <c r="V63" s="30">
        <f>V45</f>
        <v>352.56</v>
      </c>
      <c r="W63" s="30">
        <f>W45</f>
        <v>139</v>
      </c>
      <c r="X63" s="30">
        <f t="shared" si="22"/>
        <v>14.1</v>
      </c>
      <c r="Y63" s="30">
        <f t="shared" si="22"/>
        <v>0</v>
      </c>
      <c r="Z63" s="30">
        <f t="shared" si="22"/>
        <v>461</v>
      </c>
      <c r="AA63" s="30">
        <f t="shared" si="22"/>
        <v>341</v>
      </c>
      <c r="AB63" s="30">
        <f t="shared" si="22"/>
        <v>361</v>
      </c>
      <c r="AC63" s="30">
        <f t="shared" si="22"/>
        <v>250</v>
      </c>
      <c r="AD63" s="30">
        <f t="shared" si="22"/>
        <v>145</v>
      </c>
      <c r="AE63" s="30">
        <f t="shared" si="22"/>
        <v>454</v>
      </c>
      <c r="AF63" s="30">
        <f t="shared" si="22"/>
        <v>209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50</v>
      </c>
      <c r="AK63" s="30">
        <f t="shared" si="22"/>
        <v>190</v>
      </c>
      <c r="AL63" s="30">
        <f t="shared" si="22"/>
        <v>200</v>
      </c>
      <c r="AM63" s="30">
        <f t="shared" si="22"/>
        <v>636.84</v>
      </c>
      <c r="AN63" s="30">
        <f t="shared" si="22"/>
        <v>267</v>
      </c>
      <c r="AO63" s="30">
        <f t="shared" si="22"/>
        <v>0</v>
      </c>
      <c r="AP63" s="30">
        <f t="shared" si="22"/>
        <v>206.9</v>
      </c>
      <c r="AQ63" s="30">
        <f t="shared" si="22"/>
        <v>63.75</v>
      </c>
      <c r="AR63" s="30">
        <f t="shared" si="22"/>
        <v>65.33</v>
      </c>
      <c r="AS63" s="30">
        <f t="shared" si="22"/>
        <v>76</v>
      </c>
      <c r="AT63" s="30">
        <f t="shared" si="22"/>
        <v>64.290000000000006</v>
      </c>
      <c r="AU63" s="30">
        <f t="shared" si="22"/>
        <v>60.71</v>
      </c>
      <c r="AV63" s="30">
        <f t="shared" si="22"/>
        <v>51.25</v>
      </c>
      <c r="AW63" s="30">
        <f t="shared" si="22"/>
        <v>77.14</v>
      </c>
      <c r="AX63" s="30">
        <f t="shared" si="22"/>
        <v>68</v>
      </c>
      <c r="AY63" s="30">
        <f t="shared" si="22"/>
        <v>60</v>
      </c>
      <c r="AZ63" s="30">
        <f t="shared" si="22"/>
        <v>137.33000000000001</v>
      </c>
      <c r="BA63" s="30">
        <f t="shared" si="22"/>
        <v>296</v>
      </c>
      <c r="BB63" s="30">
        <f t="shared" si="22"/>
        <v>593</v>
      </c>
      <c r="BC63" s="30">
        <f t="shared" si="22"/>
        <v>558</v>
      </c>
      <c r="BD63" s="30">
        <f t="shared" si="22"/>
        <v>231</v>
      </c>
      <c r="BE63" s="30">
        <f t="shared" si="22"/>
        <v>401</v>
      </c>
      <c r="BF63" s="30">
        <f t="shared" si="22"/>
        <v>0</v>
      </c>
      <c r="BG63" s="30">
        <f t="shared" si="22"/>
        <v>26</v>
      </c>
      <c r="BH63" s="30">
        <f t="shared" si="22"/>
        <v>37</v>
      </c>
      <c r="BI63" s="30">
        <f t="shared" si="22"/>
        <v>25</v>
      </c>
      <c r="BJ63" s="30">
        <f t="shared" si="22"/>
        <v>25.59</v>
      </c>
      <c r="BK63" s="30">
        <f t="shared" si="22"/>
        <v>34</v>
      </c>
      <c r="BL63" s="30">
        <f t="shared" si="22"/>
        <v>304</v>
      </c>
      <c r="BM63" s="30">
        <f t="shared" si="22"/>
        <v>138.88</v>
      </c>
      <c r="BN63" s="30">
        <f t="shared" si="22"/>
        <v>20</v>
      </c>
      <c r="BO63" s="30">
        <f t="shared" ref="BO63" si="23">BO45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 t="shared" ref="D64:BN64" si="24">D63/1000</f>
        <v>7.2719999999999993E-2</v>
      </c>
      <c r="E64" s="23">
        <f t="shared" si="24"/>
        <v>7.5999999999999998E-2</v>
      </c>
      <c r="F64" s="23">
        <f t="shared" si="24"/>
        <v>8.6999999999999994E-2</v>
      </c>
      <c r="G64" s="23">
        <f t="shared" si="24"/>
        <v>0.59</v>
      </c>
      <c r="H64" s="23">
        <f t="shared" si="24"/>
        <v>1.25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0.52900000000000003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0.752</v>
      </c>
      <c r="V64" s="23">
        <f>V63/1000</f>
        <v>0.35255999999999998</v>
      </c>
      <c r="W64" s="23">
        <f>W63/1000</f>
        <v>0.13900000000000001</v>
      </c>
      <c r="X64" s="23">
        <f t="shared" si="24"/>
        <v>1.41E-2</v>
      </c>
      <c r="Y64" s="23">
        <f t="shared" si="24"/>
        <v>0</v>
      </c>
      <c r="Z64" s="23">
        <f t="shared" si="24"/>
        <v>0.46100000000000002</v>
      </c>
      <c r="AA64" s="23">
        <f t="shared" si="24"/>
        <v>0.34100000000000003</v>
      </c>
      <c r="AB64" s="23">
        <f t="shared" si="24"/>
        <v>0.36099999999999999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0.45400000000000001</v>
      </c>
      <c r="AF64" s="23">
        <f t="shared" si="24"/>
        <v>0.20899999999999999</v>
      </c>
      <c r="AG64" s="23">
        <f t="shared" si="24"/>
        <v>0.22727</v>
      </c>
      <c r="AH64" s="23">
        <f t="shared" si="24"/>
        <v>6.9199999999999998E-2</v>
      </c>
      <c r="AI64" s="23">
        <f t="shared" si="24"/>
        <v>5.9249999999999997E-2</v>
      </c>
      <c r="AJ64" s="23">
        <f t="shared" si="24"/>
        <v>0.05</v>
      </c>
      <c r="AK64" s="23">
        <f t="shared" si="24"/>
        <v>0.19</v>
      </c>
      <c r="AL64" s="23">
        <f t="shared" si="24"/>
        <v>0.2</v>
      </c>
      <c r="AM64" s="23">
        <f t="shared" si="24"/>
        <v>0.63684000000000007</v>
      </c>
      <c r="AN64" s="23">
        <f t="shared" si="24"/>
        <v>0.26700000000000002</v>
      </c>
      <c r="AO64" s="23">
        <f t="shared" si="24"/>
        <v>0</v>
      </c>
      <c r="AP64" s="23">
        <f t="shared" si="24"/>
        <v>0.2069</v>
      </c>
      <c r="AQ64" s="23">
        <f t="shared" si="24"/>
        <v>6.3750000000000001E-2</v>
      </c>
      <c r="AR64" s="23">
        <f t="shared" si="24"/>
        <v>6.5329999999999999E-2</v>
      </c>
      <c r="AS64" s="23">
        <f t="shared" si="24"/>
        <v>7.5999999999999998E-2</v>
      </c>
      <c r="AT64" s="23">
        <f t="shared" si="24"/>
        <v>6.429E-2</v>
      </c>
      <c r="AU64" s="23">
        <f t="shared" si="24"/>
        <v>6.071E-2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6.8000000000000005E-2</v>
      </c>
      <c r="AY64" s="23">
        <f t="shared" si="24"/>
        <v>0.06</v>
      </c>
      <c r="AZ64" s="23">
        <f t="shared" si="24"/>
        <v>0.13733000000000001</v>
      </c>
      <c r="BA64" s="23">
        <f t="shared" si="24"/>
        <v>0.29599999999999999</v>
      </c>
      <c r="BB64" s="23">
        <f t="shared" si="24"/>
        <v>0.59299999999999997</v>
      </c>
      <c r="BC64" s="23">
        <f t="shared" si="24"/>
        <v>0.55800000000000005</v>
      </c>
      <c r="BD64" s="23">
        <f t="shared" si="24"/>
        <v>0.23100000000000001</v>
      </c>
      <c r="BE64" s="23">
        <f t="shared" si="24"/>
        <v>0.40100000000000002</v>
      </c>
      <c r="BF64" s="23">
        <f t="shared" si="24"/>
        <v>0</v>
      </c>
      <c r="BG64" s="23">
        <f t="shared" si="24"/>
        <v>2.5999999999999999E-2</v>
      </c>
      <c r="BH64" s="23">
        <f t="shared" si="24"/>
        <v>3.6999999999999998E-2</v>
      </c>
      <c r="BI64" s="23">
        <f t="shared" si="24"/>
        <v>2.5000000000000001E-2</v>
      </c>
      <c r="BJ64" s="23">
        <f t="shared" si="24"/>
        <v>2.5589999999999998E-2</v>
      </c>
      <c r="BK64" s="23">
        <f t="shared" si="24"/>
        <v>3.4000000000000002E-2</v>
      </c>
      <c r="BL64" s="23">
        <f t="shared" si="24"/>
        <v>0.30399999999999999</v>
      </c>
      <c r="BM64" s="23">
        <f t="shared" si="24"/>
        <v>0.13888</v>
      </c>
      <c r="BN64" s="23">
        <f t="shared" si="24"/>
        <v>0.02</v>
      </c>
      <c r="BO64" s="23">
        <f t="shared" ref="BO64" si="25">BO63/1000</f>
        <v>10</v>
      </c>
    </row>
    <row r="65" spans="1:69" ht="17.399999999999999" x14ac:dyDescent="0.35">
      <c r="A65" s="31"/>
      <c r="B65" s="32" t="s">
        <v>29</v>
      </c>
      <c r="C65" s="98"/>
      <c r="D65" s="33">
        <f t="shared" ref="D65:BN65" si="26">D61*D63</f>
        <v>8.7263999999999999</v>
      </c>
      <c r="E65" s="33">
        <f t="shared" si="26"/>
        <v>0</v>
      </c>
      <c r="F65" s="33">
        <f t="shared" si="26"/>
        <v>5.22</v>
      </c>
      <c r="G65" s="33">
        <f t="shared" si="26"/>
        <v>0</v>
      </c>
      <c r="H65" s="33">
        <f t="shared" si="26"/>
        <v>0</v>
      </c>
      <c r="I65" s="33">
        <f t="shared" si="26"/>
        <v>8.64</v>
      </c>
      <c r="J65" s="33">
        <f t="shared" si="26"/>
        <v>86.757359999999991</v>
      </c>
      <c r="K65" s="33">
        <f t="shared" si="26"/>
        <v>21.860700000000001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12.3597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0.06</v>
      </c>
      <c r="BO65" s="33">
        <f t="shared" ref="BO65" si="27">BO61*BO63</f>
        <v>0</v>
      </c>
      <c r="BP65" s="34">
        <f>SUM(D65:BN65)</f>
        <v>143.62415999999999</v>
      </c>
      <c r="BQ65" s="35">
        <f>BP65/$C$9</f>
        <v>23.937359999999998</v>
      </c>
    </row>
    <row r="66" spans="1:69" ht="17.399999999999999" x14ac:dyDescent="0.35">
      <c r="A66" s="31"/>
      <c r="B66" s="32" t="s">
        <v>30</v>
      </c>
      <c r="C66" s="98"/>
      <c r="D66" s="33">
        <f t="shared" ref="D66:BN66" si="28">D61*D63</f>
        <v>8.7263999999999999</v>
      </c>
      <c r="E66" s="33">
        <f t="shared" si="28"/>
        <v>0</v>
      </c>
      <c r="F66" s="33">
        <f t="shared" si="28"/>
        <v>5.22</v>
      </c>
      <c r="G66" s="33">
        <f t="shared" si="28"/>
        <v>0</v>
      </c>
      <c r="H66" s="33">
        <f t="shared" si="28"/>
        <v>0</v>
      </c>
      <c r="I66" s="33">
        <f t="shared" si="28"/>
        <v>8.64</v>
      </c>
      <c r="J66" s="33">
        <f t="shared" si="28"/>
        <v>86.757359999999991</v>
      </c>
      <c r="K66" s="33">
        <f t="shared" si="28"/>
        <v>21.860700000000001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12.3597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0.06</v>
      </c>
      <c r="BO66" s="33">
        <f t="shared" ref="BO66" si="29">BO61*BO63</f>
        <v>0</v>
      </c>
      <c r="BP66" s="34">
        <f>SUM(D66:BN66)</f>
        <v>143.62415999999999</v>
      </c>
      <c r="BQ66" s="35">
        <f>BP66/$C$9</f>
        <v>23.937359999999998</v>
      </c>
    </row>
    <row r="68" spans="1:69" x14ac:dyDescent="0.3">
      <c r="AH68" s="2"/>
    </row>
    <row r="69" spans="1:69" ht="15" customHeight="1" x14ac:dyDescent="0.3">
      <c r="A69" s="87"/>
      <c r="B69" s="4" t="s">
        <v>3</v>
      </c>
      <c r="C69" s="83" t="s">
        <v>4</v>
      </c>
      <c r="D69" s="85" t="str">
        <f t="shared" ref="D69:BN69" si="30">D53</f>
        <v>Хлеб пшеничный</v>
      </c>
      <c r="E69" s="85" t="str">
        <f t="shared" si="30"/>
        <v>Хлеб ржано-пшеничный</v>
      </c>
      <c r="F69" s="85" t="str">
        <f t="shared" si="30"/>
        <v>Сахар</v>
      </c>
      <c r="G69" s="85" t="str">
        <f t="shared" si="30"/>
        <v>Чай</v>
      </c>
      <c r="H69" s="85" t="str">
        <f t="shared" si="30"/>
        <v>Какао</v>
      </c>
      <c r="I69" s="85" t="str">
        <f t="shared" si="30"/>
        <v>Кофейный напиток</v>
      </c>
      <c r="J69" s="85" t="str">
        <f t="shared" si="30"/>
        <v>Молоко 2,5%</v>
      </c>
      <c r="K69" s="85" t="str">
        <f t="shared" si="30"/>
        <v>Масло сливочное</v>
      </c>
      <c r="L69" s="85" t="str">
        <f t="shared" si="30"/>
        <v>Сметана 15%</v>
      </c>
      <c r="M69" s="85" t="str">
        <f t="shared" si="30"/>
        <v>Молоко сухое</v>
      </c>
      <c r="N69" s="85" t="str">
        <f t="shared" si="30"/>
        <v>Снежок 2,5 %</v>
      </c>
      <c r="O69" s="85" t="str">
        <f t="shared" si="30"/>
        <v>Творог 5%</v>
      </c>
      <c r="P69" s="85" t="str">
        <f t="shared" si="30"/>
        <v>Молоко сгущенное</v>
      </c>
      <c r="Q69" s="85" t="str">
        <f t="shared" si="30"/>
        <v xml:space="preserve">Джем Сава </v>
      </c>
      <c r="R69" s="85" t="str">
        <f t="shared" si="30"/>
        <v>Сыр</v>
      </c>
      <c r="S69" s="85" t="str">
        <f>S53</f>
        <v>Зеленый горошек</v>
      </c>
      <c r="T69" s="85" t="str">
        <f>T53</f>
        <v>Кукуруза консервирован.</v>
      </c>
      <c r="U69" s="85" t="str">
        <f>U53</f>
        <v>Консервы рыбные</v>
      </c>
      <c r="V69" s="85" t="str">
        <f>V53</f>
        <v>Огурцы консервирован.</v>
      </c>
      <c r="W69" s="85" t="str">
        <f>W53</f>
        <v>Огурцы свежие</v>
      </c>
      <c r="X69" s="85" t="str">
        <f t="shared" si="30"/>
        <v>Яйцо</v>
      </c>
      <c r="Y69" s="85" t="str">
        <f t="shared" si="30"/>
        <v>Икра кабачковая</v>
      </c>
      <c r="Z69" s="85" t="str">
        <f t="shared" si="30"/>
        <v>Изюм</v>
      </c>
      <c r="AA69" s="85" t="str">
        <f t="shared" si="30"/>
        <v>Курага</v>
      </c>
      <c r="AB69" s="85" t="str">
        <f t="shared" si="30"/>
        <v>Чернослив</v>
      </c>
      <c r="AC69" s="85" t="str">
        <f t="shared" si="30"/>
        <v>Шиповник</v>
      </c>
      <c r="AD69" s="85" t="str">
        <f t="shared" si="30"/>
        <v>Сухофрукты</v>
      </c>
      <c r="AE69" s="85" t="str">
        <f t="shared" si="30"/>
        <v>Ягода свежемороженная</v>
      </c>
      <c r="AF69" s="85" t="str">
        <f t="shared" si="30"/>
        <v>Лимон</v>
      </c>
      <c r="AG69" s="85" t="str">
        <f t="shared" si="30"/>
        <v>Кисель</v>
      </c>
      <c r="AH69" s="85" t="str">
        <f t="shared" si="30"/>
        <v xml:space="preserve">Сок </v>
      </c>
      <c r="AI69" s="85" t="str">
        <f t="shared" si="30"/>
        <v>Макаронные изделия</v>
      </c>
      <c r="AJ69" s="85" t="str">
        <f t="shared" si="30"/>
        <v>Мука</v>
      </c>
      <c r="AK69" s="85" t="str">
        <f t="shared" si="30"/>
        <v>Дрожжи</v>
      </c>
      <c r="AL69" s="85" t="str">
        <f t="shared" si="30"/>
        <v>Печенье</v>
      </c>
      <c r="AM69" s="85" t="str">
        <f t="shared" si="30"/>
        <v>Пряники</v>
      </c>
      <c r="AN69" s="85" t="str">
        <f t="shared" si="30"/>
        <v>Вафли</v>
      </c>
      <c r="AO69" s="85" t="str">
        <f t="shared" si="30"/>
        <v>Конфеты</v>
      </c>
      <c r="AP69" s="85" t="str">
        <f t="shared" si="30"/>
        <v>Повидло Сава</v>
      </c>
      <c r="AQ69" s="85" t="str">
        <f t="shared" si="30"/>
        <v>Крупа геркулес</v>
      </c>
      <c r="AR69" s="85" t="str">
        <f t="shared" si="30"/>
        <v>Крупа горох</v>
      </c>
      <c r="AS69" s="85" t="str">
        <f t="shared" si="30"/>
        <v>Крупа гречневая</v>
      </c>
      <c r="AT69" s="85" t="str">
        <f t="shared" si="30"/>
        <v>Крупа кукурузная</v>
      </c>
      <c r="AU69" s="85" t="str">
        <f t="shared" si="30"/>
        <v>Крупа манная</v>
      </c>
      <c r="AV69" s="85" t="str">
        <f t="shared" si="30"/>
        <v>Крупа перловая</v>
      </c>
      <c r="AW69" s="85" t="str">
        <f t="shared" si="30"/>
        <v>Крупа пшеничная</v>
      </c>
      <c r="AX69" s="85" t="str">
        <f t="shared" si="30"/>
        <v>Крупа пшено</v>
      </c>
      <c r="AY69" s="85" t="str">
        <f t="shared" si="30"/>
        <v>Крупа ячневая</v>
      </c>
      <c r="AZ69" s="85" t="str">
        <f t="shared" si="30"/>
        <v>Рис</v>
      </c>
      <c r="BA69" s="85" t="str">
        <f t="shared" si="30"/>
        <v>Цыпленок бройлер</v>
      </c>
      <c r="BB69" s="85" t="str">
        <f t="shared" si="30"/>
        <v>Филе куриное</v>
      </c>
      <c r="BC69" s="85" t="str">
        <f t="shared" si="30"/>
        <v>Фарш говяжий</v>
      </c>
      <c r="BD69" s="85" t="str">
        <f t="shared" si="30"/>
        <v>Печень куриная</v>
      </c>
      <c r="BE69" s="85" t="str">
        <f t="shared" si="30"/>
        <v>Филе минтая</v>
      </c>
      <c r="BF69" s="85" t="str">
        <f t="shared" si="30"/>
        <v>Филе сельди слабосол.</v>
      </c>
      <c r="BG69" s="85" t="str">
        <f t="shared" si="30"/>
        <v>Картофель</v>
      </c>
      <c r="BH69" s="85" t="str">
        <f t="shared" si="30"/>
        <v>Морковь</v>
      </c>
      <c r="BI69" s="85" t="str">
        <f t="shared" si="30"/>
        <v>Лук</v>
      </c>
      <c r="BJ69" s="85" t="str">
        <f t="shared" si="30"/>
        <v>Капуста</v>
      </c>
      <c r="BK69" s="85" t="str">
        <f t="shared" si="30"/>
        <v>Свекла</v>
      </c>
      <c r="BL69" s="85" t="str">
        <f t="shared" si="30"/>
        <v>Томатная паста</v>
      </c>
      <c r="BM69" s="85" t="str">
        <f t="shared" si="30"/>
        <v>Масло растительное</v>
      </c>
      <c r="BN69" s="85" t="str">
        <f t="shared" si="30"/>
        <v>Соль</v>
      </c>
      <c r="BO69" s="85" t="str">
        <f t="shared" ref="BO69" si="31">BO53</f>
        <v>Аскорбиновая кислота</v>
      </c>
      <c r="BP69" s="89" t="s">
        <v>5</v>
      </c>
      <c r="BQ69" s="89" t="s">
        <v>6</v>
      </c>
    </row>
    <row r="70" spans="1:69" ht="36" customHeight="1" x14ac:dyDescent="0.3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9"/>
      <c r="BQ70" s="89"/>
    </row>
    <row r="71" spans="1:69" ht="15" customHeight="1" x14ac:dyDescent="0.3">
      <c r="A71" s="99"/>
      <c r="B71" s="6" t="str">
        <f t="shared" ref="B71:B76" si="32">B14</f>
        <v>Щи из свежей капусты</v>
      </c>
      <c r="C71" s="92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3">
      <c r="A72" s="99"/>
      <c r="B72" s="6" t="str">
        <f t="shared" si="32"/>
        <v>Птица в томатном соусе</v>
      </c>
      <c r="C72" s="92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3">
      <c r="A73" s="99"/>
      <c r="B73" s="6" t="str">
        <f t="shared" si="32"/>
        <v>Гречка отварная</v>
      </c>
      <c r="C73" s="92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3">
      <c r="A74" s="99"/>
      <c r="B74" s="6" t="str">
        <f t="shared" si="32"/>
        <v>Хлеб пшеничный</v>
      </c>
      <c r="C74" s="92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3">
      <c r="A75" s="99"/>
      <c r="B75" s="6" t="str">
        <f t="shared" si="32"/>
        <v>Хлеб ржано-пшеничный</v>
      </c>
      <c r="C75" s="92"/>
      <c r="D75" s="6">
        <f t="shared" ref="D75:AJ76" si="39">D18</f>
        <v>0</v>
      </c>
      <c r="E75" s="6">
        <f t="shared" si="39"/>
        <v>4.3999999999999997E-2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3">
      <c r="A76" s="100"/>
      <c r="B76" s="6" t="str">
        <f t="shared" si="32"/>
        <v>Сок</v>
      </c>
      <c r="C76" s="93"/>
      <c r="D76" s="6">
        <f t="shared" si="39"/>
        <v>0</v>
      </c>
      <c r="E76" s="6">
        <f t="shared" si="39"/>
        <v>0</v>
      </c>
      <c r="F76" s="6">
        <f t="shared" si="39"/>
        <v>0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0</v>
      </c>
      <c r="AA76" s="6">
        <f t="shared" si="39"/>
        <v>0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0.16500000000000001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0</v>
      </c>
    </row>
    <row r="77" spans="1:69" ht="17.399999999999999" x14ac:dyDescent="0.35">
      <c r="B77" s="21" t="s">
        <v>24</v>
      </c>
      <c r="C77" s="22"/>
      <c r="D77" s="23">
        <f t="shared" ref="D77:AI77" si="42">SUM(D71:D76)</f>
        <v>0.02</v>
      </c>
      <c r="E77" s="23">
        <f t="shared" si="42"/>
        <v>4.3999999999999997E-2</v>
      </c>
      <c r="F77" s="23">
        <f t="shared" si="42"/>
        <v>0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0</v>
      </c>
      <c r="AA77" s="23">
        <f t="shared" si="42"/>
        <v>0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0.16500000000000001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0</v>
      </c>
    </row>
    <row r="78" spans="1:69" ht="17.399999999999999" x14ac:dyDescent="0.35">
      <c r="B78" s="21" t="s">
        <v>25</v>
      </c>
      <c r="C78" s="22"/>
      <c r="D78" s="24">
        <f t="shared" ref="D78:BN78" si="45">PRODUCT(D77,$F$6)</f>
        <v>0.12</v>
      </c>
      <c r="E78" s="24">
        <f t="shared" si="45"/>
        <v>0.26400000000000001</v>
      </c>
      <c r="F78" s="24">
        <f t="shared" si="45"/>
        <v>0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0.03</v>
      </c>
      <c r="L78" s="24">
        <f t="shared" si="45"/>
        <v>4.2000000000000003E-2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</v>
      </c>
      <c r="AA78" s="24">
        <f t="shared" si="45"/>
        <v>0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0.99</v>
      </c>
      <c r="AI78" s="24">
        <f t="shared" si="45"/>
        <v>0</v>
      </c>
      <c r="AJ78" s="24">
        <f t="shared" si="45"/>
        <v>5.4000000000000003E-3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0.18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0.13200000000000001</v>
      </c>
      <c r="BB78" s="24">
        <f t="shared" si="45"/>
        <v>0.21000000000000002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0.192</v>
      </c>
      <c r="BH78" s="24">
        <f t="shared" si="45"/>
        <v>0.10200000000000001</v>
      </c>
      <c r="BI78" s="24">
        <f t="shared" si="45"/>
        <v>7.8000000000000014E-2</v>
      </c>
      <c r="BJ78" s="24">
        <f t="shared" si="45"/>
        <v>0.24</v>
      </c>
      <c r="BK78" s="24">
        <f t="shared" si="45"/>
        <v>0</v>
      </c>
      <c r="BL78" s="24">
        <f t="shared" si="45"/>
        <v>4.2000000000000003E-2</v>
      </c>
      <c r="BM78" s="24">
        <f t="shared" si="45"/>
        <v>2.4E-2</v>
      </c>
      <c r="BN78" s="24">
        <f t="shared" si="45"/>
        <v>1.8000000000000002E-2</v>
      </c>
      <c r="BO78" s="24">
        <f t="shared" ref="BO78" si="46">PRODUCT(BO77,$F$6)</f>
        <v>0</v>
      </c>
    </row>
    <row r="81" spans="1:69" ht="17.399999999999999" x14ac:dyDescent="0.35">
      <c r="A81" s="27"/>
      <c r="B81" s="28" t="s">
        <v>26</v>
      </c>
      <c r="C81" s="29" t="s">
        <v>27</v>
      </c>
      <c r="D81" s="30">
        <f t="shared" ref="D81:BN81" si="47">D45</f>
        <v>72.72</v>
      </c>
      <c r="E81" s="30">
        <f t="shared" si="47"/>
        <v>76</v>
      </c>
      <c r="F81" s="30">
        <f t="shared" si="47"/>
        <v>87</v>
      </c>
      <c r="G81" s="30">
        <f t="shared" si="47"/>
        <v>590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752</v>
      </c>
      <c r="V81" s="30">
        <f>V45</f>
        <v>352.56</v>
      </c>
      <c r="W81" s="30">
        <f>W45</f>
        <v>139</v>
      </c>
      <c r="X81" s="30">
        <f t="shared" si="47"/>
        <v>14.1</v>
      </c>
      <c r="Y81" s="30">
        <f t="shared" si="47"/>
        <v>0</v>
      </c>
      <c r="Z81" s="30">
        <f t="shared" si="47"/>
        <v>461</v>
      </c>
      <c r="AA81" s="30">
        <f t="shared" si="47"/>
        <v>341</v>
      </c>
      <c r="AB81" s="30">
        <f t="shared" si="47"/>
        <v>361</v>
      </c>
      <c r="AC81" s="30">
        <f t="shared" si="47"/>
        <v>250</v>
      </c>
      <c r="AD81" s="30">
        <f t="shared" si="47"/>
        <v>145</v>
      </c>
      <c r="AE81" s="30">
        <f t="shared" si="47"/>
        <v>454</v>
      </c>
      <c r="AF81" s="30">
        <f t="shared" si="47"/>
        <v>209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50</v>
      </c>
      <c r="AK81" s="30">
        <f t="shared" si="47"/>
        <v>190</v>
      </c>
      <c r="AL81" s="30">
        <f t="shared" si="47"/>
        <v>200</v>
      </c>
      <c r="AM81" s="30">
        <f t="shared" si="47"/>
        <v>636.84</v>
      </c>
      <c r="AN81" s="30">
        <f t="shared" si="47"/>
        <v>267</v>
      </c>
      <c r="AO81" s="30">
        <f t="shared" si="47"/>
        <v>0</v>
      </c>
      <c r="AP81" s="30">
        <f t="shared" si="47"/>
        <v>206.9</v>
      </c>
      <c r="AQ81" s="30">
        <f t="shared" si="47"/>
        <v>63.75</v>
      </c>
      <c r="AR81" s="30">
        <f t="shared" si="47"/>
        <v>65.33</v>
      </c>
      <c r="AS81" s="30">
        <f t="shared" si="47"/>
        <v>76</v>
      </c>
      <c r="AT81" s="30">
        <f t="shared" si="47"/>
        <v>64.290000000000006</v>
      </c>
      <c r="AU81" s="30">
        <f t="shared" si="47"/>
        <v>60.71</v>
      </c>
      <c r="AV81" s="30">
        <f t="shared" si="47"/>
        <v>51.25</v>
      </c>
      <c r="AW81" s="30">
        <f t="shared" si="47"/>
        <v>77.14</v>
      </c>
      <c r="AX81" s="30">
        <f t="shared" si="47"/>
        <v>68</v>
      </c>
      <c r="AY81" s="30">
        <f t="shared" si="47"/>
        <v>60</v>
      </c>
      <c r="AZ81" s="30">
        <f t="shared" si="47"/>
        <v>137.33000000000001</v>
      </c>
      <c r="BA81" s="30">
        <f t="shared" si="47"/>
        <v>296</v>
      </c>
      <c r="BB81" s="30">
        <f t="shared" si="47"/>
        <v>593</v>
      </c>
      <c r="BC81" s="30">
        <f t="shared" si="47"/>
        <v>558</v>
      </c>
      <c r="BD81" s="30">
        <f t="shared" si="47"/>
        <v>231</v>
      </c>
      <c r="BE81" s="30">
        <f t="shared" si="47"/>
        <v>401</v>
      </c>
      <c r="BF81" s="30">
        <f t="shared" si="47"/>
        <v>0</v>
      </c>
      <c r="BG81" s="30">
        <f t="shared" si="47"/>
        <v>26</v>
      </c>
      <c r="BH81" s="30">
        <f t="shared" si="47"/>
        <v>37</v>
      </c>
      <c r="BI81" s="30">
        <f t="shared" si="47"/>
        <v>25</v>
      </c>
      <c r="BJ81" s="30">
        <f t="shared" si="47"/>
        <v>25.59</v>
      </c>
      <c r="BK81" s="30">
        <f t="shared" si="47"/>
        <v>34</v>
      </c>
      <c r="BL81" s="30">
        <f t="shared" si="47"/>
        <v>304</v>
      </c>
      <c r="BM81" s="30">
        <f t="shared" si="47"/>
        <v>138.88</v>
      </c>
      <c r="BN81" s="30">
        <f t="shared" si="47"/>
        <v>20</v>
      </c>
      <c r="BO81" s="30">
        <f t="shared" ref="BO81" si="48">BO45</f>
        <v>10000</v>
      </c>
    </row>
    <row r="82" spans="1:69" ht="17.399999999999999" x14ac:dyDescent="0.35">
      <c r="B82" s="21" t="s">
        <v>28</v>
      </c>
      <c r="C82" s="22" t="s">
        <v>27</v>
      </c>
      <c r="D82" s="23">
        <f t="shared" ref="D82:BN82" si="49">D81/1000</f>
        <v>7.2719999999999993E-2</v>
      </c>
      <c r="E82" s="23">
        <f t="shared" si="49"/>
        <v>7.5999999999999998E-2</v>
      </c>
      <c r="F82" s="23">
        <f t="shared" si="49"/>
        <v>8.6999999999999994E-2</v>
      </c>
      <c r="G82" s="23">
        <f t="shared" si="49"/>
        <v>0.59</v>
      </c>
      <c r="H82" s="23">
        <f t="shared" si="49"/>
        <v>1.25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0.52900000000000003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0.752</v>
      </c>
      <c r="V82" s="23">
        <f>V81/1000</f>
        <v>0.35255999999999998</v>
      </c>
      <c r="W82" s="23">
        <f>W81/1000</f>
        <v>0.13900000000000001</v>
      </c>
      <c r="X82" s="23">
        <f t="shared" si="49"/>
        <v>1.41E-2</v>
      </c>
      <c r="Y82" s="23">
        <f t="shared" si="49"/>
        <v>0</v>
      </c>
      <c r="Z82" s="23">
        <f t="shared" si="49"/>
        <v>0.46100000000000002</v>
      </c>
      <c r="AA82" s="23">
        <f t="shared" si="49"/>
        <v>0.34100000000000003</v>
      </c>
      <c r="AB82" s="23">
        <f t="shared" si="49"/>
        <v>0.36099999999999999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0.45400000000000001</v>
      </c>
      <c r="AF82" s="23">
        <f t="shared" si="49"/>
        <v>0.20899999999999999</v>
      </c>
      <c r="AG82" s="23">
        <f t="shared" si="49"/>
        <v>0.22727</v>
      </c>
      <c r="AH82" s="23">
        <f t="shared" si="49"/>
        <v>6.9199999999999998E-2</v>
      </c>
      <c r="AI82" s="23">
        <f t="shared" si="49"/>
        <v>5.9249999999999997E-2</v>
      </c>
      <c r="AJ82" s="23">
        <f t="shared" si="49"/>
        <v>0.05</v>
      </c>
      <c r="AK82" s="23">
        <f t="shared" si="49"/>
        <v>0.19</v>
      </c>
      <c r="AL82" s="23">
        <f t="shared" si="49"/>
        <v>0.2</v>
      </c>
      <c r="AM82" s="23">
        <f t="shared" si="49"/>
        <v>0.63684000000000007</v>
      </c>
      <c r="AN82" s="23">
        <f t="shared" si="49"/>
        <v>0.26700000000000002</v>
      </c>
      <c r="AO82" s="23">
        <f t="shared" si="49"/>
        <v>0</v>
      </c>
      <c r="AP82" s="23">
        <f t="shared" si="49"/>
        <v>0.2069</v>
      </c>
      <c r="AQ82" s="23">
        <f t="shared" si="49"/>
        <v>6.3750000000000001E-2</v>
      </c>
      <c r="AR82" s="23">
        <f t="shared" si="49"/>
        <v>6.5329999999999999E-2</v>
      </c>
      <c r="AS82" s="23">
        <f t="shared" si="49"/>
        <v>7.5999999999999998E-2</v>
      </c>
      <c r="AT82" s="23">
        <f t="shared" si="49"/>
        <v>6.429E-2</v>
      </c>
      <c r="AU82" s="23">
        <f t="shared" si="49"/>
        <v>6.071E-2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6.8000000000000005E-2</v>
      </c>
      <c r="AY82" s="23">
        <f t="shared" si="49"/>
        <v>0.06</v>
      </c>
      <c r="AZ82" s="23">
        <f t="shared" si="49"/>
        <v>0.13733000000000001</v>
      </c>
      <c r="BA82" s="23">
        <f t="shared" si="49"/>
        <v>0.29599999999999999</v>
      </c>
      <c r="BB82" s="23">
        <f t="shared" si="49"/>
        <v>0.59299999999999997</v>
      </c>
      <c r="BC82" s="23">
        <f t="shared" si="49"/>
        <v>0.55800000000000005</v>
      </c>
      <c r="BD82" s="23">
        <f t="shared" si="49"/>
        <v>0.23100000000000001</v>
      </c>
      <c r="BE82" s="23">
        <f t="shared" si="49"/>
        <v>0.40100000000000002</v>
      </c>
      <c r="BF82" s="23">
        <f t="shared" si="49"/>
        <v>0</v>
      </c>
      <c r="BG82" s="23">
        <f t="shared" si="49"/>
        <v>2.5999999999999999E-2</v>
      </c>
      <c r="BH82" s="23">
        <f t="shared" si="49"/>
        <v>3.6999999999999998E-2</v>
      </c>
      <c r="BI82" s="23">
        <f t="shared" si="49"/>
        <v>2.5000000000000001E-2</v>
      </c>
      <c r="BJ82" s="23">
        <f t="shared" si="49"/>
        <v>2.5589999999999998E-2</v>
      </c>
      <c r="BK82" s="23">
        <f t="shared" si="49"/>
        <v>3.4000000000000002E-2</v>
      </c>
      <c r="BL82" s="23">
        <f t="shared" si="49"/>
        <v>0.30399999999999999</v>
      </c>
      <c r="BM82" s="23">
        <f t="shared" si="49"/>
        <v>0.13888</v>
      </c>
      <c r="BN82" s="23">
        <f t="shared" si="49"/>
        <v>0.02</v>
      </c>
      <c r="BO82" s="23">
        <f t="shared" ref="BO82" si="50">BO81/1000</f>
        <v>10</v>
      </c>
    </row>
    <row r="83" spans="1:69" ht="17.399999999999999" x14ac:dyDescent="0.35">
      <c r="A83" s="31"/>
      <c r="B83" s="32" t="s">
        <v>29</v>
      </c>
      <c r="C83" s="98"/>
      <c r="D83" s="33">
        <f t="shared" ref="D83:BN83" si="51">D78*D81</f>
        <v>8.7263999999999999</v>
      </c>
      <c r="E83" s="33">
        <f t="shared" si="51"/>
        <v>20.064</v>
      </c>
      <c r="F83" s="33">
        <f t="shared" si="51"/>
        <v>0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21.860700000000001</v>
      </c>
      <c r="L83" s="33">
        <f t="shared" si="51"/>
        <v>8.8573799999999991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68.507999999999996</v>
      </c>
      <c r="AI83" s="33">
        <f t="shared" si="51"/>
        <v>0</v>
      </c>
      <c r="AJ83" s="33">
        <f t="shared" si="51"/>
        <v>0.27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13.68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39.072000000000003</v>
      </c>
      <c r="BB83" s="33">
        <f t="shared" si="51"/>
        <v>124.53000000000002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4.992</v>
      </c>
      <c r="BH83" s="33">
        <f t="shared" si="51"/>
        <v>3.7740000000000005</v>
      </c>
      <c r="BI83" s="33">
        <f t="shared" si="51"/>
        <v>1.9500000000000004</v>
      </c>
      <c r="BJ83" s="33">
        <f t="shared" si="51"/>
        <v>6.1415999999999995</v>
      </c>
      <c r="BK83" s="33">
        <f t="shared" si="51"/>
        <v>0</v>
      </c>
      <c r="BL83" s="33">
        <f t="shared" si="51"/>
        <v>12.768000000000001</v>
      </c>
      <c r="BM83" s="33">
        <f t="shared" si="51"/>
        <v>3.3331200000000001</v>
      </c>
      <c r="BN83" s="33">
        <f t="shared" si="51"/>
        <v>0.36000000000000004</v>
      </c>
      <c r="BO83" s="33">
        <f t="shared" ref="BO83" si="52">BO78*BO81</f>
        <v>0</v>
      </c>
      <c r="BP83" s="34">
        <f>SUM(D83:BN83)</f>
        <v>338.88720000000001</v>
      </c>
      <c r="BQ83" s="35">
        <f>BP83/$C$9</f>
        <v>56.481200000000001</v>
      </c>
    </row>
    <row r="84" spans="1:69" ht="17.399999999999999" x14ac:dyDescent="0.35">
      <c r="A84" s="31"/>
      <c r="B84" s="32" t="s">
        <v>30</v>
      </c>
      <c r="C84" s="98"/>
      <c r="D84" s="33">
        <f t="shared" ref="D84:BN84" si="53">D78*D81</f>
        <v>8.7263999999999999</v>
      </c>
      <c r="E84" s="33">
        <f t="shared" si="53"/>
        <v>20.064</v>
      </c>
      <c r="F84" s="33">
        <f t="shared" si="53"/>
        <v>0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21.860700000000001</v>
      </c>
      <c r="L84" s="33">
        <f t="shared" si="53"/>
        <v>8.8573799999999991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0</v>
      </c>
      <c r="AA84" s="33">
        <f t="shared" si="53"/>
        <v>0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68.507999999999996</v>
      </c>
      <c r="AI84" s="33">
        <f t="shared" si="53"/>
        <v>0</v>
      </c>
      <c r="AJ84" s="33">
        <f t="shared" si="53"/>
        <v>0.27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13.68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39.072000000000003</v>
      </c>
      <c r="BB84" s="33">
        <f t="shared" si="53"/>
        <v>124.53000000000002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4.992</v>
      </c>
      <c r="BH84" s="33">
        <f t="shared" si="53"/>
        <v>3.7740000000000005</v>
      </c>
      <c r="BI84" s="33">
        <f t="shared" si="53"/>
        <v>1.9500000000000004</v>
      </c>
      <c r="BJ84" s="33">
        <f t="shared" si="53"/>
        <v>6.1415999999999995</v>
      </c>
      <c r="BK84" s="33">
        <f t="shared" si="53"/>
        <v>0</v>
      </c>
      <c r="BL84" s="33">
        <f t="shared" si="53"/>
        <v>12.768000000000001</v>
      </c>
      <c r="BM84" s="33">
        <f t="shared" si="53"/>
        <v>3.3331200000000001</v>
      </c>
      <c r="BN84" s="33">
        <f t="shared" si="53"/>
        <v>0.36000000000000004</v>
      </c>
      <c r="BO84" s="33">
        <f t="shared" ref="BO84" si="54">BO78*BO81</f>
        <v>0</v>
      </c>
      <c r="BP84" s="34">
        <f>SUM(D84:BN84)</f>
        <v>338.88720000000001</v>
      </c>
      <c r="BQ84" s="35">
        <f>BP84/$C$9</f>
        <v>56.481200000000001</v>
      </c>
    </row>
    <row r="86" spans="1:69" x14ac:dyDescent="0.3">
      <c r="AH86" s="2"/>
    </row>
    <row r="87" spans="1:69" ht="15" customHeight="1" x14ac:dyDescent="0.3">
      <c r="A87" s="87"/>
      <c r="B87" s="4" t="s">
        <v>3</v>
      </c>
      <c r="C87" s="83" t="s">
        <v>4</v>
      </c>
      <c r="D87" s="85" t="str">
        <f t="shared" ref="D87:BN87" si="55">D53</f>
        <v>Хлеб пшеничный</v>
      </c>
      <c r="E87" s="85" t="str">
        <f t="shared" si="55"/>
        <v>Хлеб ржано-пшеничный</v>
      </c>
      <c r="F87" s="85" t="str">
        <f t="shared" si="55"/>
        <v>Сахар</v>
      </c>
      <c r="G87" s="85" t="str">
        <f t="shared" si="55"/>
        <v>Чай</v>
      </c>
      <c r="H87" s="85" t="str">
        <f t="shared" si="55"/>
        <v>Какао</v>
      </c>
      <c r="I87" s="85" t="str">
        <f t="shared" si="55"/>
        <v>Кофейный напиток</v>
      </c>
      <c r="J87" s="85" t="str">
        <f t="shared" si="55"/>
        <v>Молоко 2,5%</v>
      </c>
      <c r="K87" s="85" t="str">
        <f t="shared" si="55"/>
        <v>Масло сливочное</v>
      </c>
      <c r="L87" s="85" t="str">
        <f t="shared" si="55"/>
        <v>Сметана 15%</v>
      </c>
      <c r="M87" s="85" t="str">
        <f t="shared" si="55"/>
        <v>Молоко сухое</v>
      </c>
      <c r="N87" s="85" t="str">
        <f t="shared" si="55"/>
        <v>Снежок 2,5 %</v>
      </c>
      <c r="O87" s="85" t="str">
        <f t="shared" si="55"/>
        <v>Творог 5%</v>
      </c>
      <c r="P87" s="85" t="str">
        <f t="shared" si="55"/>
        <v>Молоко сгущенное</v>
      </c>
      <c r="Q87" s="85" t="str">
        <f t="shared" si="55"/>
        <v xml:space="preserve">Джем Сава </v>
      </c>
      <c r="R87" s="85" t="str">
        <f t="shared" si="55"/>
        <v>Сыр</v>
      </c>
      <c r="S87" s="85" t="str">
        <f>S53</f>
        <v>Зеленый горошек</v>
      </c>
      <c r="T87" s="85" t="str">
        <f>T53</f>
        <v>Кукуруза консервирован.</v>
      </c>
      <c r="U87" s="85" t="str">
        <f>U53</f>
        <v>Консервы рыбные</v>
      </c>
      <c r="V87" s="85" t="str">
        <f>V53</f>
        <v>Огурцы консервирован.</v>
      </c>
      <c r="W87" s="85" t="str">
        <f>W53</f>
        <v>Огурцы свежие</v>
      </c>
      <c r="X87" s="85" t="str">
        <f t="shared" si="55"/>
        <v>Яйцо</v>
      </c>
      <c r="Y87" s="85" t="str">
        <f t="shared" si="55"/>
        <v>Икра кабачковая</v>
      </c>
      <c r="Z87" s="85" t="str">
        <f t="shared" si="55"/>
        <v>Изюм</v>
      </c>
      <c r="AA87" s="85" t="str">
        <f t="shared" si="55"/>
        <v>Курага</v>
      </c>
      <c r="AB87" s="85" t="str">
        <f t="shared" si="55"/>
        <v>Чернослив</v>
      </c>
      <c r="AC87" s="85" t="str">
        <f t="shared" si="55"/>
        <v>Шиповник</v>
      </c>
      <c r="AD87" s="85" t="str">
        <f t="shared" si="55"/>
        <v>Сухофрукты</v>
      </c>
      <c r="AE87" s="85" t="str">
        <f t="shared" si="55"/>
        <v>Ягода свежемороженная</v>
      </c>
      <c r="AF87" s="85" t="str">
        <f t="shared" si="55"/>
        <v>Лимон</v>
      </c>
      <c r="AG87" s="85" t="str">
        <f t="shared" si="55"/>
        <v>Кисель</v>
      </c>
      <c r="AH87" s="85" t="str">
        <f t="shared" si="55"/>
        <v xml:space="preserve">Сок </v>
      </c>
      <c r="AI87" s="85" t="str">
        <f t="shared" si="55"/>
        <v>Макаронные изделия</v>
      </c>
      <c r="AJ87" s="85" t="str">
        <f t="shared" si="55"/>
        <v>Мука</v>
      </c>
      <c r="AK87" s="85" t="str">
        <f t="shared" si="55"/>
        <v>Дрожжи</v>
      </c>
      <c r="AL87" s="85" t="str">
        <f t="shared" si="55"/>
        <v>Печенье</v>
      </c>
      <c r="AM87" s="85" t="str">
        <f t="shared" si="55"/>
        <v>Пряники</v>
      </c>
      <c r="AN87" s="85" t="str">
        <f t="shared" si="55"/>
        <v>Вафли</v>
      </c>
      <c r="AO87" s="85" t="str">
        <f t="shared" si="55"/>
        <v>Конфеты</v>
      </c>
      <c r="AP87" s="85" t="str">
        <f t="shared" si="55"/>
        <v>Повидло Сава</v>
      </c>
      <c r="AQ87" s="85" t="str">
        <f t="shared" si="55"/>
        <v>Крупа геркулес</v>
      </c>
      <c r="AR87" s="85" t="str">
        <f t="shared" si="55"/>
        <v>Крупа горох</v>
      </c>
      <c r="AS87" s="85" t="str">
        <f t="shared" si="55"/>
        <v>Крупа гречневая</v>
      </c>
      <c r="AT87" s="85" t="str">
        <f t="shared" si="55"/>
        <v>Крупа кукурузная</v>
      </c>
      <c r="AU87" s="85" t="str">
        <f t="shared" si="55"/>
        <v>Крупа манная</v>
      </c>
      <c r="AV87" s="85" t="str">
        <f t="shared" si="55"/>
        <v>Крупа перловая</v>
      </c>
      <c r="AW87" s="85" t="str">
        <f t="shared" si="55"/>
        <v>Крупа пшеничная</v>
      </c>
      <c r="AX87" s="85" t="str">
        <f t="shared" si="55"/>
        <v>Крупа пшено</v>
      </c>
      <c r="AY87" s="85" t="str">
        <f t="shared" si="55"/>
        <v>Крупа ячневая</v>
      </c>
      <c r="AZ87" s="85" t="str">
        <f t="shared" si="55"/>
        <v>Рис</v>
      </c>
      <c r="BA87" s="85" t="str">
        <f t="shared" si="55"/>
        <v>Цыпленок бройлер</v>
      </c>
      <c r="BB87" s="85" t="str">
        <f t="shared" si="55"/>
        <v>Филе куриное</v>
      </c>
      <c r="BC87" s="85" t="str">
        <f t="shared" si="55"/>
        <v>Фарш говяжий</v>
      </c>
      <c r="BD87" s="85" t="str">
        <f t="shared" si="55"/>
        <v>Печень куриная</v>
      </c>
      <c r="BE87" s="85" t="str">
        <f t="shared" si="55"/>
        <v>Филе минтая</v>
      </c>
      <c r="BF87" s="85" t="str">
        <f t="shared" si="55"/>
        <v>Филе сельди слабосол.</v>
      </c>
      <c r="BG87" s="85" t="str">
        <f t="shared" si="55"/>
        <v>Картофель</v>
      </c>
      <c r="BH87" s="85" t="str">
        <f t="shared" si="55"/>
        <v>Морковь</v>
      </c>
      <c r="BI87" s="85" t="str">
        <f t="shared" si="55"/>
        <v>Лук</v>
      </c>
      <c r="BJ87" s="85" t="str">
        <f t="shared" si="55"/>
        <v>Капуста</v>
      </c>
      <c r="BK87" s="85" t="str">
        <f t="shared" si="55"/>
        <v>Свекла</v>
      </c>
      <c r="BL87" s="85" t="str">
        <f t="shared" si="55"/>
        <v>Томатная паста</v>
      </c>
      <c r="BM87" s="85" t="str">
        <f t="shared" si="55"/>
        <v>Масло растительное</v>
      </c>
      <c r="BN87" s="85" t="str">
        <f t="shared" si="55"/>
        <v>Соль</v>
      </c>
      <c r="BO87" s="85" t="str">
        <f t="shared" ref="BO87" si="56">BO53</f>
        <v>Аскорбиновая кислота</v>
      </c>
      <c r="BP87" s="89" t="s">
        <v>5</v>
      </c>
      <c r="BQ87" s="89" t="s">
        <v>6</v>
      </c>
    </row>
    <row r="88" spans="1:69" ht="36" customHeight="1" x14ac:dyDescent="0.3">
      <c r="A88" s="88"/>
      <c r="B88" s="5" t="s">
        <v>7</v>
      </c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9"/>
      <c r="BQ88" s="89"/>
    </row>
    <row r="89" spans="1:69" x14ac:dyDescent="0.3">
      <c r="A89" s="90" t="s">
        <v>18</v>
      </c>
      <c r="B89" s="6" t="str">
        <f>B21</f>
        <v>Напиток из шиповника</v>
      </c>
      <c r="C89" s="91">
        <f>$F$6</f>
        <v>6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3">
      <c r="A90" s="90"/>
      <c r="B90" s="6" t="str">
        <f>B22</f>
        <v>Вафли</v>
      </c>
      <c r="C90" s="92"/>
      <c r="D90" s="6">
        <f t="shared" si="57"/>
        <v>0</v>
      </c>
      <c r="E90" s="6">
        <f t="shared" si="57"/>
        <v>0</v>
      </c>
      <c r="F90" s="6">
        <f t="shared" si="57"/>
        <v>0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0.02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si="58"/>
        <v>0</v>
      </c>
      <c r="BP90" s="38"/>
    </row>
    <row r="91" spans="1:69" s="39" customFormat="1" ht="15" customHeight="1" x14ac:dyDescent="0.3">
      <c r="A91" s="90"/>
      <c r="B91" s="6">
        <f>B23</f>
        <v>0</v>
      </c>
      <c r="C91" s="92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3">
      <c r="A92" s="90"/>
      <c r="B92" s="6">
        <f>B24</f>
        <v>0</v>
      </c>
      <c r="C92" s="92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3">
      <c r="A93" s="90"/>
      <c r="B93" s="6">
        <f>B25</f>
        <v>0</v>
      </c>
      <c r="C93" s="93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399999999999999" x14ac:dyDescent="0.35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8.0000000000000002E-3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0</v>
      </c>
      <c r="K94" s="23">
        <f t="shared" si="61"/>
        <v>0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0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0</v>
      </c>
      <c r="AK94" s="23">
        <f t="shared" si="61"/>
        <v>0</v>
      </c>
      <c r="AL94" s="23">
        <f t="shared" si="61"/>
        <v>0</v>
      </c>
      <c r="AM94" s="23">
        <f t="shared" si="61"/>
        <v>0</v>
      </c>
      <c r="AN94" s="23">
        <f t="shared" si="61"/>
        <v>0.02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0</v>
      </c>
      <c r="BO94" s="23">
        <f t="shared" ref="BO94" si="63">SUM(BO89:BO93)</f>
        <v>0</v>
      </c>
    </row>
    <row r="95" spans="1:69" ht="17.399999999999999" x14ac:dyDescent="0.35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4.8000000000000001E-2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0</v>
      </c>
      <c r="K95" s="24">
        <f t="shared" si="64"/>
        <v>0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0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0.06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0</v>
      </c>
      <c r="AK95" s="24">
        <f t="shared" si="64"/>
        <v>0</v>
      </c>
      <c r="AL95" s="24">
        <f t="shared" si="64"/>
        <v>0</v>
      </c>
      <c r="AM95" s="24">
        <f t="shared" si="64"/>
        <v>0</v>
      </c>
      <c r="AN95" s="24">
        <f t="shared" si="64"/>
        <v>0.12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0</v>
      </c>
      <c r="BO95" s="24">
        <f t="shared" ref="BO95" si="66">PRODUCT(BO94,$F$6)</f>
        <v>0</v>
      </c>
    </row>
    <row r="97" spans="1:69" ht="17.399999999999999" x14ac:dyDescent="0.35">
      <c r="A97" s="27"/>
      <c r="B97" s="28" t="s">
        <v>26</v>
      </c>
      <c r="C97" s="29" t="s">
        <v>27</v>
      </c>
      <c r="D97" s="30">
        <f t="shared" ref="D97:BN97" si="67">D45</f>
        <v>72.72</v>
      </c>
      <c r="E97" s="30">
        <f t="shared" si="67"/>
        <v>76</v>
      </c>
      <c r="F97" s="30">
        <f t="shared" si="67"/>
        <v>87</v>
      </c>
      <c r="G97" s="30">
        <f t="shared" si="67"/>
        <v>590</v>
      </c>
      <c r="H97" s="30">
        <f t="shared" si="67"/>
        <v>1250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529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752</v>
      </c>
      <c r="V97" s="30">
        <f>V45</f>
        <v>352.56</v>
      </c>
      <c r="W97" s="30">
        <f>W45</f>
        <v>139</v>
      </c>
      <c r="X97" s="30">
        <f t="shared" si="67"/>
        <v>14.1</v>
      </c>
      <c r="Y97" s="30">
        <f t="shared" si="67"/>
        <v>0</v>
      </c>
      <c r="Z97" s="30">
        <f t="shared" si="67"/>
        <v>461</v>
      </c>
      <c r="AA97" s="30">
        <f t="shared" si="67"/>
        <v>341</v>
      </c>
      <c r="AB97" s="30">
        <f t="shared" si="67"/>
        <v>361</v>
      </c>
      <c r="AC97" s="30">
        <f t="shared" si="67"/>
        <v>250</v>
      </c>
      <c r="AD97" s="30">
        <f t="shared" si="67"/>
        <v>145</v>
      </c>
      <c r="AE97" s="30">
        <f t="shared" si="67"/>
        <v>454</v>
      </c>
      <c r="AF97" s="30">
        <f t="shared" si="67"/>
        <v>209</v>
      </c>
      <c r="AG97" s="30">
        <f t="shared" si="67"/>
        <v>227.27</v>
      </c>
      <c r="AH97" s="30">
        <f t="shared" si="67"/>
        <v>69.2</v>
      </c>
      <c r="AI97" s="30">
        <f t="shared" si="67"/>
        <v>59.25</v>
      </c>
      <c r="AJ97" s="30">
        <f t="shared" si="67"/>
        <v>50</v>
      </c>
      <c r="AK97" s="30">
        <f t="shared" si="67"/>
        <v>190</v>
      </c>
      <c r="AL97" s="30">
        <f t="shared" si="67"/>
        <v>200</v>
      </c>
      <c r="AM97" s="30">
        <f t="shared" si="67"/>
        <v>636.84</v>
      </c>
      <c r="AN97" s="30">
        <f t="shared" si="67"/>
        <v>267</v>
      </c>
      <c r="AO97" s="30">
        <f t="shared" si="67"/>
        <v>0</v>
      </c>
      <c r="AP97" s="30">
        <f t="shared" si="67"/>
        <v>206.9</v>
      </c>
      <c r="AQ97" s="30">
        <f t="shared" si="67"/>
        <v>63.75</v>
      </c>
      <c r="AR97" s="30">
        <f t="shared" si="67"/>
        <v>65.33</v>
      </c>
      <c r="AS97" s="30">
        <f t="shared" si="67"/>
        <v>76</v>
      </c>
      <c r="AT97" s="30">
        <f t="shared" si="67"/>
        <v>64.290000000000006</v>
      </c>
      <c r="AU97" s="30">
        <f t="shared" si="67"/>
        <v>60.71</v>
      </c>
      <c r="AV97" s="30">
        <f t="shared" si="67"/>
        <v>51.25</v>
      </c>
      <c r="AW97" s="30">
        <f t="shared" si="67"/>
        <v>77.14</v>
      </c>
      <c r="AX97" s="30">
        <f t="shared" si="67"/>
        <v>68</v>
      </c>
      <c r="AY97" s="30">
        <f t="shared" si="67"/>
        <v>60</v>
      </c>
      <c r="AZ97" s="30">
        <f t="shared" si="67"/>
        <v>137.33000000000001</v>
      </c>
      <c r="BA97" s="30">
        <f t="shared" si="67"/>
        <v>296</v>
      </c>
      <c r="BB97" s="30">
        <f t="shared" si="67"/>
        <v>593</v>
      </c>
      <c r="BC97" s="30">
        <f t="shared" si="67"/>
        <v>558</v>
      </c>
      <c r="BD97" s="30">
        <f t="shared" si="67"/>
        <v>231</v>
      </c>
      <c r="BE97" s="30">
        <f t="shared" si="67"/>
        <v>401</v>
      </c>
      <c r="BF97" s="30">
        <f t="shared" si="67"/>
        <v>0</v>
      </c>
      <c r="BG97" s="30">
        <f t="shared" si="67"/>
        <v>26</v>
      </c>
      <c r="BH97" s="30">
        <f t="shared" si="67"/>
        <v>37</v>
      </c>
      <c r="BI97" s="30">
        <f t="shared" si="67"/>
        <v>25</v>
      </c>
      <c r="BJ97" s="30">
        <f t="shared" si="67"/>
        <v>25.59</v>
      </c>
      <c r="BK97" s="30">
        <f t="shared" si="67"/>
        <v>34</v>
      </c>
      <c r="BL97" s="30">
        <f t="shared" si="67"/>
        <v>304</v>
      </c>
      <c r="BM97" s="30">
        <f t="shared" si="67"/>
        <v>138.88</v>
      </c>
      <c r="BN97" s="30">
        <f t="shared" si="67"/>
        <v>20</v>
      </c>
      <c r="BO97" s="30">
        <f t="shared" ref="BO97" si="68">BO45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 t="shared" ref="D98:BN98" si="69">D97/1000</f>
        <v>7.2719999999999993E-2</v>
      </c>
      <c r="E98" s="23">
        <f t="shared" si="69"/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0.752</v>
      </c>
      <c r="V98" s="23">
        <f>V97/1000</f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 x14ac:dyDescent="0.35">
      <c r="A99" s="31"/>
      <c r="B99" s="32" t="s">
        <v>29</v>
      </c>
      <c r="C99" s="98"/>
      <c r="D99" s="33">
        <f t="shared" ref="D99:BN99" si="71">D95*D97</f>
        <v>0</v>
      </c>
      <c r="E99" s="33">
        <f t="shared" si="71"/>
        <v>0</v>
      </c>
      <c r="F99" s="33">
        <f t="shared" si="71"/>
        <v>4.1760000000000002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0</v>
      </c>
      <c r="K99" s="33">
        <f t="shared" si="71"/>
        <v>0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0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15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0</v>
      </c>
      <c r="AK99" s="33">
        <f t="shared" si="71"/>
        <v>0</v>
      </c>
      <c r="AL99" s="33">
        <f t="shared" si="71"/>
        <v>0</v>
      </c>
      <c r="AM99" s="33">
        <f t="shared" si="71"/>
        <v>0</v>
      </c>
      <c r="AN99" s="33">
        <f t="shared" si="71"/>
        <v>32.04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0</v>
      </c>
      <c r="BO99" s="33">
        <f t="shared" ref="BO99" si="72">BO95*BO97</f>
        <v>0</v>
      </c>
      <c r="BP99" s="34">
        <f>SUM(D99:BN99)</f>
        <v>51.216000000000001</v>
      </c>
      <c r="BQ99" s="35">
        <f>BP99/$C$9</f>
        <v>8.5359999999999996</v>
      </c>
    </row>
    <row r="100" spans="1:69" ht="17.399999999999999" x14ac:dyDescent="0.35">
      <c r="A100" s="31"/>
      <c r="B100" s="32" t="s">
        <v>30</v>
      </c>
      <c r="C100" s="98"/>
      <c r="D100" s="33">
        <f t="shared" ref="D100:BN100" si="73">D95*D97</f>
        <v>0</v>
      </c>
      <c r="E100" s="33">
        <f t="shared" si="73"/>
        <v>0</v>
      </c>
      <c r="F100" s="33">
        <f t="shared" si="73"/>
        <v>4.1760000000000002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0</v>
      </c>
      <c r="K100" s="33">
        <f t="shared" si="73"/>
        <v>0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0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15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0</v>
      </c>
      <c r="AK100" s="33">
        <f t="shared" si="73"/>
        <v>0</v>
      </c>
      <c r="AL100" s="33">
        <f t="shared" si="73"/>
        <v>0</v>
      </c>
      <c r="AM100" s="33">
        <f t="shared" si="73"/>
        <v>0</v>
      </c>
      <c r="AN100" s="33">
        <f t="shared" si="73"/>
        <v>32.04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0</v>
      </c>
      <c r="BO100" s="33">
        <f t="shared" ref="BO100" si="74">BO95*BO97</f>
        <v>0</v>
      </c>
      <c r="BP100" s="34">
        <f>SUM(D100:BN100)</f>
        <v>51.216000000000001</v>
      </c>
      <c r="BQ100" s="35">
        <f>BP100/$C$9</f>
        <v>8.5359999999999996</v>
      </c>
    </row>
    <row r="102" spans="1:69" x14ac:dyDescent="0.3">
      <c r="AH102" s="2"/>
    </row>
    <row r="103" spans="1:69" ht="15" customHeight="1" x14ac:dyDescent="0.3">
      <c r="A103" s="87"/>
      <c r="B103" s="4" t="s">
        <v>3</v>
      </c>
      <c r="C103" s="83" t="s">
        <v>4</v>
      </c>
      <c r="D103" s="85" t="str">
        <f t="shared" ref="D103:BN103" si="75">D53</f>
        <v>Хлеб пшеничный</v>
      </c>
      <c r="E103" s="85" t="str">
        <f t="shared" si="75"/>
        <v>Хлеб ржано-пшеничный</v>
      </c>
      <c r="F103" s="85" t="str">
        <f t="shared" si="75"/>
        <v>Сахар</v>
      </c>
      <c r="G103" s="85" t="str">
        <f t="shared" si="75"/>
        <v>Чай</v>
      </c>
      <c r="H103" s="85" t="str">
        <f t="shared" si="75"/>
        <v>Какао</v>
      </c>
      <c r="I103" s="85" t="str">
        <f t="shared" si="75"/>
        <v>Кофейный напиток</v>
      </c>
      <c r="J103" s="85" t="str">
        <f t="shared" si="75"/>
        <v>Молоко 2,5%</v>
      </c>
      <c r="K103" s="85" t="str">
        <f t="shared" si="75"/>
        <v>Масло сливочное</v>
      </c>
      <c r="L103" s="85" t="str">
        <f t="shared" si="75"/>
        <v>Сметана 15%</v>
      </c>
      <c r="M103" s="85" t="str">
        <f t="shared" si="75"/>
        <v>Молоко сухое</v>
      </c>
      <c r="N103" s="85" t="str">
        <f t="shared" si="75"/>
        <v>Снежок 2,5 %</v>
      </c>
      <c r="O103" s="85" t="str">
        <f t="shared" si="75"/>
        <v>Творог 5%</v>
      </c>
      <c r="P103" s="85" t="str">
        <f t="shared" si="75"/>
        <v>Молоко сгущенное</v>
      </c>
      <c r="Q103" s="85" t="str">
        <f t="shared" si="75"/>
        <v xml:space="preserve">Джем Сава </v>
      </c>
      <c r="R103" s="85" t="str">
        <f t="shared" si="75"/>
        <v>Сыр</v>
      </c>
      <c r="S103" s="85" t="str">
        <f>S53</f>
        <v>Зеленый горошек</v>
      </c>
      <c r="T103" s="85" t="str">
        <f>T53</f>
        <v>Кукуруза консервирован.</v>
      </c>
      <c r="U103" s="85" t="str">
        <f>U53</f>
        <v>Консервы рыбные</v>
      </c>
      <c r="V103" s="85" t="str">
        <f>V53</f>
        <v>Огурцы консервирован.</v>
      </c>
      <c r="W103" s="85" t="str">
        <f>W53</f>
        <v>Огурцы свежие</v>
      </c>
      <c r="X103" s="85" t="str">
        <f t="shared" si="75"/>
        <v>Яйцо</v>
      </c>
      <c r="Y103" s="85" t="str">
        <f t="shared" si="75"/>
        <v>Икра кабачковая</v>
      </c>
      <c r="Z103" s="85" t="str">
        <f t="shared" si="75"/>
        <v>Изюм</v>
      </c>
      <c r="AA103" s="85" t="str">
        <f t="shared" si="75"/>
        <v>Курага</v>
      </c>
      <c r="AB103" s="85" t="str">
        <f t="shared" si="75"/>
        <v>Чернослив</v>
      </c>
      <c r="AC103" s="85" t="str">
        <f t="shared" si="75"/>
        <v>Шиповник</v>
      </c>
      <c r="AD103" s="85" t="str">
        <f t="shared" si="75"/>
        <v>Сухофрукты</v>
      </c>
      <c r="AE103" s="85" t="str">
        <f t="shared" si="75"/>
        <v>Ягода свежемороженная</v>
      </c>
      <c r="AF103" s="85" t="str">
        <f t="shared" si="75"/>
        <v>Лимон</v>
      </c>
      <c r="AG103" s="85" t="str">
        <f t="shared" si="75"/>
        <v>Кисель</v>
      </c>
      <c r="AH103" s="85" t="str">
        <f t="shared" si="75"/>
        <v xml:space="preserve">Сок </v>
      </c>
      <c r="AI103" s="85" t="str">
        <f t="shared" si="75"/>
        <v>Макаронные изделия</v>
      </c>
      <c r="AJ103" s="85" t="str">
        <f t="shared" si="75"/>
        <v>Мука</v>
      </c>
      <c r="AK103" s="85" t="str">
        <f t="shared" si="75"/>
        <v>Дрожжи</v>
      </c>
      <c r="AL103" s="85" t="str">
        <f t="shared" si="75"/>
        <v>Печенье</v>
      </c>
      <c r="AM103" s="85" t="str">
        <f t="shared" si="75"/>
        <v>Пряники</v>
      </c>
      <c r="AN103" s="85" t="str">
        <f t="shared" si="75"/>
        <v>Вафли</v>
      </c>
      <c r="AO103" s="85" t="str">
        <f t="shared" si="75"/>
        <v>Конфеты</v>
      </c>
      <c r="AP103" s="85" t="str">
        <f t="shared" si="75"/>
        <v>Повидло Сава</v>
      </c>
      <c r="AQ103" s="85" t="str">
        <f t="shared" si="75"/>
        <v>Крупа геркулес</v>
      </c>
      <c r="AR103" s="85" t="str">
        <f t="shared" si="75"/>
        <v>Крупа горох</v>
      </c>
      <c r="AS103" s="85" t="str">
        <f t="shared" si="75"/>
        <v>Крупа гречневая</v>
      </c>
      <c r="AT103" s="85" t="str">
        <f t="shared" si="75"/>
        <v>Крупа кукурузная</v>
      </c>
      <c r="AU103" s="85" t="str">
        <f t="shared" si="75"/>
        <v>Крупа манная</v>
      </c>
      <c r="AV103" s="85" t="str">
        <f t="shared" si="75"/>
        <v>Крупа перловая</v>
      </c>
      <c r="AW103" s="85" t="str">
        <f t="shared" si="75"/>
        <v>Крупа пшеничная</v>
      </c>
      <c r="AX103" s="85" t="str">
        <f t="shared" si="75"/>
        <v>Крупа пшено</v>
      </c>
      <c r="AY103" s="85" t="str">
        <f t="shared" si="75"/>
        <v>Крупа ячневая</v>
      </c>
      <c r="AZ103" s="85" t="str">
        <f t="shared" si="75"/>
        <v>Рис</v>
      </c>
      <c r="BA103" s="85" t="str">
        <f t="shared" si="75"/>
        <v>Цыпленок бройлер</v>
      </c>
      <c r="BB103" s="85" t="str">
        <f t="shared" si="75"/>
        <v>Филе куриное</v>
      </c>
      <c r="BC103" s="85" t="str">
        <f t="shared" si="75"/>
        <v>Фарш говяжий</v>
      </c>
      <c r="BD103" s="85" t="str">
        <f t="shared" si="75"/>
        <v>Печень куриная</v>
      </c>
      <c r="BE103" s="85" t="str">
        <f t="shared" si="75"/>
        <v>Филе минтая</v>
      </c>
      <c r="BF103" s="85" t="str">
        <f t="shared" si="75"/>
        <v>Филе сельди слабосол.</v>
      </c>
      <c r="BG103" s="85" t="str">
        <f t="shared" si="75"/>
        <v>Картофель</v>
      </c>
      <c r="BH103" s="85" t="str">
        <f t="shared" si="75"/>
        <v>Морковь</v>
      </c>
      <c r="BI103" s="85" t="str">
        <f t="shared" si="75"/>
        <v>Лук</v>
      </c>
      <c r="BJ103" s="85" t="str">
        <f t="shared" si="75"/>
        <v>Капуста</v>
      </c>
      <c r="BK103" s="85" t="str">
        <f t="shared" si="75"/>
        <v>Свекла</v>
      </c>
      <c r="BL103" s="85" t="str">
        <f t="shared" si="75"/>
        <v>Томатная паста</v>
      </c>
      <c r="BM103" s="85" t="str">
        <f t="shared" si="75"/>
        <v>Масло растительное</v>
      </c>
      <c r="BN103" s="85" t="str">
        <f t="shared" si="75"/>
        <v>Соль</v>
      </c>
      <c r="BO103" s="85" t="str">
        <f t="shared" ref="BO103" si="76">BO53</f>
        <v>Аскорбиновая кислота</v>
      </c>
      <c r="BP103" s="89" t="s">
        <v>5</v>
      </c>
      <c r="BQ103" s="89" t="s">
        <v>6</v>
      </c>
    </row>
    <row r="104" spans="1:69" ht="36" customHeight="1" x14ac:dyDescent="0.3">
      <c r="A104" s="88"/>
      <c r="B104" s="5" t="s">
        <v>7</v>
      </c>
      <c r="C104" s="84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9"/>
      <c r="BQ104" s="89"/>
    </row>
    <row r="105" spans="1:69" ht="15" customHeight="1" x14ac:dyDescent="0.3">
      <c r="A105" s="90" t="s">
        <v>21</v>
      </c>
      <c r="B105" s="20" t="str">
        <f>B26</f>
        <v>Суп молочный с макарон. изделиями</v>
      </c>
      <c r="C105" s="91">
        <f>$F$6</f>
        <v>6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0.12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3">
      <c r="A106" s="90"/>
      <c r="B106" s="20" t="str">
        <f>B27</f>
        <v>Хлеб пшеничный</v>
      </c>
      <c r="C106" s="92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3">
      <c r="A107" s="90"/>
      <c r="B107" s="20" t="str">
        <f>B28</f>
        <v>Чай с сахаром</v>
      </c>
      <c r="C107" s="92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3">
      <c r="A108" s="90"/>
      <c r="B108" s="20">
        <f>B29</f>
        <v>0</v>
      </c>
      <c r="C108" s="92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3">
      <c r="A109" s="90"/>
      <c r="B109" s="20">
        <f>B30</f>
        <v>0</v>
      </c>
      <c r="C109" s="93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399999999999999" x14ac:dyDescent="0.35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0.12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 x14ac:dyDescent="0.35">
      <c r="B111" s="21" t="s">
        <v>25</v>
      </c>
      <c r="C111" s="22"/>
      <c r="D111" s="24">
        <f t="shared" ref="D111:BN111" si="83">PRODUCT(D110,$F$6)</f>
        <v>0.12</v>
      </c>
      <c r="E111" s="24">
        <f t="shared" si="83"/>
        <v>0</v>
      </c>
      <c r="F111" s="24">
        <f t="shared" si="83"/>
        <v>5.5799999999999995E-2</v>
      </c>
      <c r="G111" s="24">
        <f t="shared" si="83"/>
        <v>2.4000000000000002E-3</v>
      </c>
      <c r="H111" s="24">
        <f t="shared" si="83"/>
        <v>0</v>
      </c>
      <c r="I111" s="24">
        <f t="shared" si="83"/>
        <v>0</v>
      </c>
      <c r="J111" s="24">
        <f t="shared" si="83"/>
        <v>0.72</v>
      </c>
      <c r="K111" s="24">
        <f t="shared" si="83"/>
        <v>4.1999999999999997E-3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7.2000000000000008E-2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3.0000000000000001E-3</v>
      </c>
      <c r="BO111" s="24">
        <f t="shared" ref="BO111" si="84">PRODUCT(BO110,$F$6)</f>
        <v>0</v>
      </c>
    </row>
    <row r="113" spans="1:69" ht="17.399999999999999" x14ac:dyDescent="0.35">
      <c r="A113" s="27"/>
      <c r="B113" s="28" t="s">
        <v>26</v>
      </c>
      <c r="C113" s="29" t="s">
        <v>27</v>
      </c>
      <c r="D113" s="30">
        <f t="shared" ref="D113:BN113" si="85">D45</f>
        <v>72.72</v>
      </c>
      <c r="E113" s="30">
        <f t="shared" si="85"/>
        <v>76</v>
      </c>
      <c r="F113" s="30">
        <f t="shared" si="85"/>
        <v>87</v>
      </c>
      <c r="G113" s="30">
        <f t="shared" si="85"/>
        <v>590</v>
      </c>
      <c r="H113" s="30">
        <f t="shared" si="85"/>
        <v>1250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529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752</v>
      </c>
      <c r="V113" s="30">
        <f>V45</f>
        <v>352.56</v>
      </c>
      <c r="W113" s="30">
        <f>W45</f>
        <v>139</v>
      </c>
      <c r="X113" s="30">
        <f t="shared" si="85"/>
        <v>14.1</v>
      </c>
      <c r="Y113" s="30">
        <f t="shared" si="85"/>
        <v>0</v>
      </c>
      <c r="Z113" s="30">
        <f t="shared" si="85"/>
        <v>461</v>
      </c>
      <c r="AA113" s="30">
        <f t="shared" si="85"/>
        <v>341</v>
      </c>
      <c r="AB113" s="30">
        <f t="shared" si="85"/>
        <v>361</v>
      </c>
      <c r="AC113" s="30">
        <f t="shared" si="85"/>
        <v>250</v>
      </c>
      <c r="AD113" s="30">
        <f t="shared" si="85"/>
        <v>145</v>
      </c>
      <c r="AE113" s="30">
        <f t="shared" si="85"/>
        <v>454</v>
      </c>
      <c r="AF113" s="30">
        <f t="shared" si="85"/>
        <v>209</v>
      </c>
      <c r="AG113" s="30">
        <f t="shared" si="85"/>
        <v>227.27</v>
      </c>
      <c r="AH113" s="30">
        <f t="shared" si="85"/>
        <v>69.2</v>
      </c>
      <c r="AI113" s="30">
        <f t="shared" si="85"/>
        <v>59.25</v>
      </c>
      <c r="AJ113" s="30">
        <f t="shared" si="85"/>
        <v>50</v>
      </c>
      <c r="AK113" s="30">
        <f t="shared" si="85"/>
        <v>190</v>
      </c>
      <c r="AL113" s="30">
        <f t="shared" si="85"/>
        <v>200</v>
      </c>
      <c r="AM113" s="30">
        <f t="shared" si="85"/>
        <v>636.84</v>
      </c>
      <c r="AN113" s="30">
        <f t="shared" si="85"/>
        <v>267</v>
      </c>
      <c r="AO113" s="30">
        <f t="shared" si="85"/>
        <v>0</v>
      </c>
      <c r="AP113" s="30">
        <f t="shared" si="85"/>
        <v>206.9</v>
      </c>
      <c r="AQ113" s="30">
        <f t="shared" si="85"/>
        <v>63.75</v>
      </c>
      <c r="AR113" s="30">
        <f t="shared" si="85"/>
        <v>65.33</v>
      </c>
      <c r="AS113" s="30">
        <f t="shared" si="85"/>
        <v>76</v>
      </c>
      <c r="AT113" s="30">
        <f t="shared" si="85"/>
        <v>64.290000000000006</v>
      </c>
      <c r="AU113" s="30">
        <f t="shared" si="85"/>
        <v>60.71</v>
      </c>
      <c r="AV113" s="30">
        <f t="shared" si="85"/>
        <v>51.25</v>
      </c>
      <c r="AW113" s="30">
        <f t="shared" si="85"/>
        <v>77.14</v>
      </c>
      <c r="AX113" s="30">
        <f t="shared" si="85"/>
        <v>68</v>
      </c>
      <c r="AY113" s="30">
        <f t="shared" si="85"/>
        <v>60</v>
      </c>
      <c r="AZ113" s="30">
        <f t="shared" si="85"/>
        <v>137.33000000000001</v>
      </c>
      <c r="BA113" s="30">
        <f t="shared" si="85"/>
        <v>296</v>
      </c>
      <c r="BB113" s="30">
        <f t="shared" si="85"/>
        <v>593</v>
      </c>
      <c r="BC113" s="30">
        <f t="shared" si="85"/>
        <v>558</v>
      </c>
      <c r="BD113" s="30">
        <f t="shared" si="85"/>
        <v>231</v>
      </c>
      <c r="BE113" s="30">
        <f t="shared" si="85"/>
        <v>401</v>
      </c>
      <c r="BF113" s="30">
        <f t="shared" si="85"/>
        <v>0</v>
      </c>
      <c r="BG113" s="30">
        <f t="shared" si="85"/>
        <v>26</v>
      </c>
      <c r="BH113" s="30">
        <f t="shared" si="85"/>
        <v>37</v>
      </c>
      <c r="BI113" s="30">
        <f t="shared" si="85"/>
        <v>25</v>
      </c>
      <c r="BJ113" s="30">
        <f t="shared" si="85"/>
        <v>25.59</v>
      </c>
      <c r="BK113" s="30">
        <f t="shared" si="85"/>
        <v>34</v>
      </c>
      <c r="BL113" s="30">
        <f t="shared" si="85"/>
        <v>304</v>
      </c>
      <c r="BM113" s="30">
        <f t="shared" si="85"/>
        <v>138.88</v>
      </c>
      <c r="BN113" s="30">
        <f t="shared" si="85"/>
        <v>20</v>
      </c>
      <c r="BO113" s="30">
        <f t="shared" ref="BO113" si="86">BO45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 t="shared" ref="D114:BN114" si="87">D113/1000</f>
        <v>7.2719999999999993E-2</v>
      </c>
      <c r="E114" s="23">
        <f t="shared" si="87"/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0.752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 x14ac:dyDescent="0.35">
      <c r="A115" s="31"/>
      <c r="B115" s="32" t="s">
        <v>29</v>
      </c>
      <c r="C115" s="98"/>
      <c r="D115" s="33">
        <f t="shared" ref="D115:BN115" si="89">D111*D113</f>
        <v>8.7263999999999999</v>
      </c>
      <c r="E115" s="33">
        <f t="shared" si="89"/>
        <v>0</v>
      </c>
      <c r="F115" s="33">
        <f t="shared" si="89"/>
        <v>4.8545999999999996</v>
      </c>
      <c r="G115" s="33">
        <f t="shared" si="89"/>
        <v>1.4160000000000001</v>
      </c>
      <c r="H115" s="33">
        <f t="shared" si="89"/>
        <v>0</v>
      </c>
      <c r="I115" s="33">
        <f t="shared" si="89"/>
        <v>0</v>
      </c>
      <c r="J115" s="33">
        <f t="shared" si="89"/>
        <v>53.942399999999999</v>
      </c>
      <c r="K115" s="33">
        <f t="shared" si="89"/>
        <v>3.0604979999999999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4.2660000000000009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0.06</v>
      </c>
      <c r="BO115" s="33">
        <f t="shared" ref="BO115" si="90">BO111*BO113</f>
        <v>0</v>
      </c>
      <c r="BP115" s="34">
        <f>SUM(D115:BN115)</f>
        <v>76.325898000000009</v>
      </c>
      <c r="BQ115" s="35">
        <f>BP115/$C$9</f>
        <v>12.720983000000002</v>
      </c>
    </row>
    <row r="116" spans="1:69" ht="17.399999999999999" x14ac:dyDescent="0.35">
      <c r="A116" s="31"/>
      <c r="B116" s="32" t="s">
        <v>30</v>
      </c>
      <c r="C116" s="98"/>
      <c r="D116" s="33">
        <f t="shared" ref="D116:BN116" si="91">D111*D113</f>
        <v>8.7263999999999999</v>
      </c>
      <c r="E116" s="33">
        <f t="shared" si="91"/>
        <v>0</v>
      </c>
      <c r="F116" s="33">
        <f t="shared" si="91"/>
        <v>4.8545999999999996</v>
      </c>
      <c r="G116" s="33">
        <f t="shared" si="91"/>
        <v>1.4160000000000001</v>
      </c>
      <c r="H116" s="33">
        <f t="shared" si="91"/>
        <v>0</v>
      </c>
      <c r="I116" s="33">
        <f t="shared" si="91"/>
        <v>0</v>
      </c>
      <c r="J116" s="33">
        <f t="shared" si="91"/>
        <v>53.942399999999999</v>
      </c>
      <c r="K116" s="33">
        <f t="shared" si="91"/>
        <v>3.0604979999999999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4.2660000000000009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0.06</v>
      </c>
      <c r="BO116" s="33">
        <f t="shared" ref="BO116" si="92">BO111*BO113</f>
        <v>0</v>
      </c>
      <c r="BP116" s="34">
        <f>SUM(D116:BN116)</f>
        <v>76.325898000000009</v>
      </c>
      <c r="BQ116" s="35">
        <f>BP116/$C$9</f>
        <v>12.720983000000002</v>
      </c>
    </row>
    <row r="119" spans="1:69" x14ac:dyDescent="0.3">
      <c r="BQ119" s="40">
        <f>BQ65</f>
        <v>23.937359999999998</v>
      </c>
    </row>
    <row r="120" spans="1:69" x14ac:dyDescent="0.3">
      <c r="BQ120" s="40">
        <f>BQ84</f>
        <v>56.481200000000001</v>
      </c>
    </row>
    <row r="121" spans="1:69" x14ac:dyDescent="0.3">
      <c r="BQ121" s="40">
        <f>BQ100</f>
        <v>8.5359999999999996</v>
      </c>
    </row>
    <row r="122" spans="1:69" x14ac:dyDescent="0.3">
      <c r="BQ122" s="40">
        <f>BQ116</f>
        <v>12.720983000000002</v>
      </c>
    </row>
    <row r="123" spans="1:69" x14ac:dyDescent="0.3">
      <c r="BQ123" s="40">
        <f>SUM(BQ119:BQ122)</f>
        <v>101.675543</v>
      </c>
    </row>
  </sheetData>
  <mergeCells count="362"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topLeftCell="D4" zoomScale="75" zoomScaleNormal="75" workbookViewId="0">
      <selection activeCell="BO4" sqref="BO1:BO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2.6640625" customWidth="1"/>
    <col min="6" max="7" width="9.33203125" bestFit="1" customWidth="1"/>
    <col min="8" max="8" width="9.33203125" hidden="1" customWidth="1"/>
    <col min="9" max="9" width="12" customWidth="1"/>
    <col min="10" max="10" width="13.44140625" customWidth="1"/>
    <col min="11" max="11" width="11.44140625" customWidth="1"/>
    <col min="12" max="12" width="10.6640625" customWidth="1"/>
    <col min="13" max="13" width="10.6640625" hidden="1" customWidth="1"/>
    <col min="14" max="21" width="11.109375" hidden="1" customWidth="1"/>
    <col min="22" max="27" width="10.6640625" hidden="1" customWidth="1"/>
    <col min="28" max="28" width="11.88671875" hidden="1" customWidth="1"/>
    <col min="29" max="29" width="12.5546875" customWidth="1"/>
    <col min="30" max="33" width="10.6640625" hidden="1" customWidth="1"/>
    <col min="34" max="34" width="11" customWidth="1"/>
    <col min="35" max="35" width="11.109375" customWidth="1"/>
    <col min="36" max="36" width="10.6640625" customWidth="1"/>
    <col min="37" max="39" width="10.6640625" hidden="1" customWidth="1"/>
    <col min="40" max="40" width="10.6640625" customWidth="1"/>
    <col min="41" max="44" width="10.6640625" hidden="1" customWidth="1"/>
    <col min="45" max="45" width="10.6640625" customWidth="1"/>
    <col min="46" max="46" width="11.6640625" hidden="1" customWidth="1"/>
    <col min="47" max="48" width="10.6640625" hidden="1" customWidth="1"/>
    <col min="49" max="49" width="12.5546875" hidden="1" customWidth="1"/>
    <col min="50" max="51" width="10.6640625" hidden="1" customWidth="1"/>
    <col min="52" max="54" width="10.6640625" customWidth="1"/>
    <col min="55" max="58" width="10.6640625" hidden="1" customWidth="1"/>
    <col min="59" max="59" width="9.33203125" bestFit="1" customWidth="1"/>
    <col min="60" max="60" width="10.33203125" customWidth="1"/>
    <col min="61" max="61" width="9.33203125" bestFit="1" customWidth="1"/>
    <col min="62" max="62" width="10.88671875" customWidth="1"/>
    <col min="63" max="63" width="10.88671875" hidden="1" customWidth="1"/>
    <col min="64" max="66" width="9.33203125" bestFit="1" customWidth="1"/>
    <col min="67" max="67" width="9.33203125" hidden="1" customWidth="1"/>
    <col min="69" max="69" width="9.6640625" bestFit="1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98</v>
      </c>
      <c r="B2" s="1"/>
      <c r="C2" s="1"/>
      <c r="D2" s="1"/>
      <c r="E2" s="1"/>
    </row>
    <row r="3" spans="1:69" hidden="1" x14ac:dyDescent="0.3">
      <c r="A3" s="1" t="s">
        <v>99</v>
      </c>
      <c r="B3" s="1"/>
      <c r="C3" s="1"/>
      <c r="D3" s="1"/>
      <c r="E3" s="1"/>
      <c r="K3" t="s">
        <v>1</v>
      </c>
    </row>
    <row r="4" spans="1:69" x14ac:dyDescent="0.3">
      <c r="K4" t="s">
        <v>100</v>
      </c>
    </row>
    <row r="6" spans="1:69" x14ac:dyDescent="0.3">
      <c r="D6" t="s">
        <v>2</v>
      </c>
      <c r="F6" s="2">
        <v>23</v>
      </c>
      <c r="G6" t="s">
        <v>33</v>
      </c>
      <c r="J6" s="66"/>
      <c r="K6" s="66">
        <v>45341</v>
      </c>
      <c r="L6" s="3"/>
      <c r="AH6" s="2"/>
    </row>
    <row r="7" spans="1:69" s="3" customFormat="1" ht="15" customHeight="1" x14ac:dyDescent="0.3">
      <c r="A7" s="103"/>
      <c r="B7" s="41" t="s">
        <v>3</v>
      </c>
      <c r="C7" s="101" t="s">
        <v>4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tr">
        <f>[1]Цены!AJ1</f>
        <v>Пряники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83" t="s">
        <v>63</v>
      </c>
      <c r="BP7" s="105" t="s">
        <v>5</v>
      </c>
      <c r="BQ7" s="105" t="s">
        <v>6</v>
      </c>
    </row>
    <row r="8" spans="1:69" s="3" customFormat="1" ht="36" customHeight="1" x14ac:dyDescent="0.3">
      <c r="A8" s="104"/>
      <c r="B8" s="5" t="s">
        <v>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84"/>
      <c r="BP8" s="106"/>
      <c r="BQ8" s="106"/>
    </row>
    <row r="9" spans="1:69" ht="15" customHeight="1" x14ac:dyDescent="0.3">
      <c r="A9" s="107" t="s">
        <v>8</v>
      </c>
      <c r="B9" s="6" t="s">
        <v>9</v>
      </c>
      <c r="C9" s="91">
        <f>$F$6</f>
        <v>23</v>
      </c>
      <c r="D9" s="6"/>
      <c r="E9" s="6"/>
      <c r="F9" s="6">
        <v>4.0000000000000001E-3</v>
      </c>
      <c r="G9" s="6"/>
      <c r="H9" s="6"/>
      <c r="I9" s="6"/>
      <c r="J9" s="82">
        <v>0.15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 x14ac:dyDescent="0.3">
      <c r="A10" s="99"/>
      <c r="B10" s="8" t="s">
        <v>34</v>
      </c>
      <c r="C10" s="92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3">
      <c r="A11" s="99"/>
      <c r="B11" s="6" t="s">
        <v>10</v>
      </c>
      <c r="C11" s="92"/>
      <c r="D11" s="6"/>
      <c r="E11" s="6"/>
      <c r="F11" s="6">
        <v>0.01</v>
      </c>
      <c r="G11" s="6"/>
      <c r="H11" s="6"/>
      <c r="I11" s="6">
        <v>2.3999999999999998E-3</v>
      </c>
      <c r="J11" s="6">
        <v>8.3909999999999998E-2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3">
      <c r="A12" s="99"/>
      <c r="B12" s="6"/>
      <c r="C12" s="9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3">
      <c r="A13" s="100"/>
      <c r="B13" s="6"/>
      <c r="C13" s="9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3">
      <c r="A14" s="99" t="s">
        <v>11</v>
      </c>
      <c r="B14" s="9" t="s">
        <v>12</v>
      </c>
      <c r="C14" s="92">
        <f>F6</f>
        <v>23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3">
      <c r="A15" s="99"/>
      <c r="B15" s="6" t="s">
        <v>13</v>
      </c>
      <c r="C15" s="92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3">
      <c r="A16" s="99"/>
      <c r="B16" s="6" t="s">
        <v>14</v>
      </c>
      <c r="C16" s="92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3">
      <c r="A17" s="99"/>
      <c r="B17" s="11" t="s">
        <v>15</v>
      </c>
      <c r="C17" s="92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99"/>
      <c r="B18" s="11" t="s">
        <v>16</v>
      </c>
      <c r="C18" s="92"/>
      <c r="D18" s="6"/>
      <c r="E18" s="82">
        <v>5.373E-2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3">
      <c r="A19" s="99"/>
      <c r="B19" s="11" t="s">
        <v>17</v>
      </c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82">
        <v>0.17433999999999999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ht="17.25" customHeight="1" x14ac:dyDescent="0.3">
      <c r="A20" s="100"/>
      <c r="B20" s="11"/>
      <c r="C20" s="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3">
      <c r="A21" s="108" t="s">
        <v>18</v>
      </c>
      <c r="B21" s="6" t="s">
        <v>19</v>
      </c>
      <c r="C21" s="95">
        <f>$F$6</f>
        <v>23</v>
      </c>
      <c r="D21" s="11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 x14ac:dyDescent="0.3">
      <c r="A22" s="109"/>
      <c r="B22" s="6" t="s">
        <v>103</v>
      </c>
      <c r="C22" s="9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/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>
        <v>0.03</v>
      </c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8"/>
    </row>
    <row r="23" spans="1:68" s="16" customFormat="1" x14ac:dyDescent="0.3">
      <c r="A23" s="109"/>
      <c r="B23" s="11"/>
      <c r="C23" s="9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3">
      <c r="A24" s="109"/>
      <c r="B24" s="11"/>
      <c r="C24" s="96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3">
      <c r="A25" s="110"/>
      <c r="B25" s="11"/>
      <c r="C25" s="97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3">
      <c r="A26" s="107" t="s">
        <v>21</v>
      </c>
      <c r="B26" s="20" t="s">
        <v>22</v>
      </c>
      <c r="C26" s="91">
        <f>$F$6</f>
        <v>23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3">
      <c r="A27" s="99"/>
      <c r="B27" t="s">
        <v>15</v>
      </c>
      <c r="C27" s="92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3">
      <c r="A28" s="99"/>
      <c r="B28" s="11" t="s">
        <v>23</v>
      </c>
      <c r="C28" s="92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99"/>
      <c r="B29" s="10"/>
      <c r="C29" s="92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3">
      <c r="A30" s="100"/>
      <c r="B30" s="6"/>
      <c r="C30" s="9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399999999999999" x14ac:dyDescent="0.35">
      <c r="A31" s="44"/>
      <c r="B31" s="45" t="s">
        <v>24</v>
      </c>
      <c r="C31" s="46"/>
      <c r="D31" s="47">
        <f t="shared" ref="D31:BN31" si="0">SUM(D9:D30)</f>
        <v>0.08</v>
      </c>
      <c r="E31" s="47">
        <f t="shared" si="0"/>
        <v>5.373E-2</v>
      </c>
      <c r="F31" s="47">
        <f t="shared" si="0"/>
        <v>3.5000000000000003E-2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0.38790999999999998</v>
      </c>
      <c r="K31" s="47">
        <f t="shared" si="0"/>
        <v>1.7000000000000001E-2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</v>
      </c>
      <c r="Y31" s="47">
        <f t="shared" si="0"/>
        <v>0</v>
      </c>
      <c r="Z31" s="47">
        <f t="shared" si="0"/>
        <v>0</v>
      </c>
      <c r="AA31" s="47">
        <f t="shared" si="0"/>
        <v>0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0.17433999999999999</v>
      </c>
      <c r="AI31" s="47">
        <f t="shared" si="0"/>
        <v>1.6E-2</v>
      </c>
      <c r="AJ31" s="47">
        <f t="shared" si="0"/>
        <v>8.9999999999999998E-4</v>
      </c>
      <c r="AK31" s="47">
        <f t="shared" si="0"/>
        <v>0</v>
      </c>
      <c r="AL31" s="47">
        <f t="shared" si="0"/>
        <v>0</v>
      </c>
      <c r="AM31" s="47">
        <f t="shared" si="0"/>
        <v>0</v>
      </c>
      <c r="AN31" s="47">
        <f t="shared" si="0"/>
        <v>0.03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5.5000000000000005E-3</v>
      </c>
      <c r="BO31" s="47">
        <f t="shared" ref="BO31" si="2">SUM(BO9:BO30)</f>
        <v>0</v>
      </c>
    </row>
    <row r="32" spans="1:68" ht="17.399999999999999" x14ac:dyDescent="0.35">
      <c r="A32" s="44"/>
      <c r="B32" s="45" t="s">
        <v>35</v>
      </c>
      <c r="C32" s="46"/>
      <c r="D32" s="48">
        <f>ROUND(PRODUCT(D31,$F$6),3)</f>
        <v>1.84</v>
      </c>
      <c r="E32" s="48">
        <f t="shared" ref="E32:BO32" si="3">ROUND(PRODUCT(E31,$F$6),3)</f>
        <v>1.236</v>
      </c>
      <c r="F32" s="48">
        <f t="shared" si="3"/>
        <v>0.80500000000000005</v>
      </c>
      <c r="G32" s="48">
        <f t="shared" si="3"/>
        <v>8.9999999999999993E-3</v>
      </c>
      <c r="H32" s="48">
        <f t="shared" si="3"/>
        <v>0</v>
      </c>
      <c r="I32" s="48">
        <f t="shared" si="3"/>
        <v>5.5E-2</v>
      </c>
      <c r="J32" s="48">
        <f t="shared" si="3"/>
        <v>8.9220000000000006</v>
      </c>
      <c r="K32" s="48">
        <f t="shared" si="3"/>
        <v>0.39100000000000001</v>
      </c>
      <c r="L32" s="48">
        <f t="shared" si="3"/>
        <v>0.23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</v>
      </c>
      <c r="Y32" s="48">
        <f t="shared" si="3"/>
        <v>0</v>
      </c>
      <c r="Z32" s="48">
        <f t="shared" si="3"/>
        <v>0</v>
      </c>
      <c r="AA32" s="48">
        <f t="shared" si="3"/>
        <v>0</v>
      </c>
      <c r="AB32" s="48">
        <f t="shared" si="3"/>
        <v>0</v>
      </c>
      <c r="AC32" s="48">
        <f t="shared" si="3"/>
        <v>0.29899999999999999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4.01</v>
      </c>
      <c r="AI32" s="48">
        <f t="shared" si="3"/>
        <v>0.36799999999999999</v>
      </c>
      <c r="AJ32" s="48">
        <f t="shared" si="3"/>
        <v>2.1000000000000001E-2</v>
      </c>
      <c r="AK32" s="48">
        <f t="shared" si="3"/>
        <v>0</v>
      </c>
      <c r="AL32" s="48">
        <f t="shared" si="3"/>
        <v>0</v>
      </c>
      <c r="AM32" s="48">
        <f t="shared" si="3"/>
        <v>0</v>
      </c>
      <c r="AN32" s="48">
        <f t="shared" si="3"/>
        <v>0.69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0.80500000000000005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0.46</v>
      </c>
      <c r="BA32" s="48">
        <f t="shared" si="3"/>
        <v>0.69</v>
      </c>
      <c r="BB32" s="48">
        <f t="shared" si="3"/>
        <v>0.92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1.288</v>
      </c>
      <c r="BH32" s="48">
        <f t="shared" si="3"/>
        <v>0.57499999999999996</v>
      </c>
      <c r="BI32" s="48">
        <f t="shared" si="3"/>
        <v>0.39100000000000001</v>
      </c>
      <c r="BJ32" s="48">
        <f t="shared" si="3"/>
        <v>1.1499999999999999</v>
      </c>
      <c r="BK32" s="48">
        <f t="shared" si="3"/>
        <v>0</v>
      </c>
      <c r="BL32" s="48">
        <f t="shared" si="3"/>
        <v>0.184</v>
      </c>
      <c r="BM32" s="48">
        <f t="shared" si="3"/>
        <v>9.1999999999999998E-2</v>
      </c>
      <c r="BN32" s="48">
        <f t="shared" si="3"/>
        <v>0.127</v>
      </c>
      <c r="BO32" s="48">
        <f t="shared" si="3"/>
        <v>0</v>
      </c>
    </row>
    <row r="33" spans="1:69" s="49" customFormat="1" ht="18" x14ac:dyDescent="0.35">
      <c r="D33" s="50">
        <f>D32+'08.01.2021 1,5-2 года (день 10)'!D32</f>
        <v>2.2000000000000002</v>
      </c>
      <c r="E33" s="50">
        <f>E32+'08.01.2021 1,5-2 года (день 10)'!E32</f>
        <v>1.5</v>
      </c>
      <c r="F33" s="50">
        <f>F32+'08.01.2021 1,5-2 года (день 10)'!F32</f>
        <v>0.96900000000000008</v>
      </c>
      <c r="G33" s="50">
        <f>G32+'08.01.2021 1,5-2 года (день 10)'!G32</f>
        <v>1.0999999999999999E-2</v>
      </c>
      <c r="H33" s="50">
        <f>H32+'08.01.2021 1,5-2 года (день 10)'!H32</f>
        <v>0</v>
      </c>
      <c r="I33" s="50">
        <f>I32+'08.01.2021 1,5-2 года (день 10)'!I32</f>
        <v>6.7000000000000004E-2</v>
      </c>
      <c r="J33" s="50">
        <f>J32+'08.01.2021 1,5-2 года (день 10)'!J32</f>
        <v>10.8</v>
      </c>
      <c r="K33" s="50">
        <f>K32+'08.01.2021 1,5-2 года (день 10)'!K32</f>
        <v>0.45500000000000002</v>
      </c>
      <c r="L33" s="50">
        <f>L32+'08.01.2021 1,5-2 года (день 10)'!L32</f>
        <v>0.27200000000000002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0</v>
      </c>
      <c r="Y33" s="50">
        <f>Y32+'08.01.2021 1,5-2 года (день 10)'!Y32</f>
        <v>0</v>
      </c>
      <c r="Z33" s="50">
        <f>Z32+'08.01.2021 1,5-2 года (день 10)'!Z32</f>
        <v>0</v>
      </c>
      <c r="AA33" s="50">
        <f>AA32+'08.01.2021 1,5-2 года (день 10)'!AA32</f>
        <v>0</v>
      </c>
      <c r="AB33" s="50">
        <f>AB32+'08.01.2021 1,5-2 года (день 10)'!AB32</f>
        <v>0</v>
      </c>
      <c r="AC33" s="50">
        <f>AC32+'08.01.2021 1,5-2 года (день 10)'!AC32</f>
        <v>0.35899999999999999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5</v>
      </c>
      <c r="AI33" s="50">
        <f>AI32+'08.01.2021 1,5-2 года (день 10)'!AI32</f>
        <v>0.44</v>
      </c>
      <c r="AJ33" s="50">
        <f>AJ32+'08.01.2021 1,5-2 года (день 10)'!AJ32</f>
        <v>2.6000000000000002E-2</v>
      </c>
      <c r="AK33" s="50">
        <f>AK32+'08.01.2021 1,5-2 года (день 10)'!AK32</f>
        <v>0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0.80999999999999994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0.9850000000000001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0.55000000000000004</v>
      </c>
      <c r="BA33" s="50">
        <f>BA32+'08.01.2021 1,5-2 года (день 10)'!BA32</f>
        <v>0.82199999999999995</v>
      </c>
      <c r="BB33" s="50">
        <f>BB32+'08.01.2021 1,5-2 года (день 10)'!BB32</f>
        <v>1.1300000000000001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1.48</v>
      </c>
      <c r="BH33" s="50">
        <f>BH32+'08.01.2021 1,5-2 года (день 10)'!BH32</f>
        <v>0.67699999999999994</v>
      </c>
      <c r="BI33" s="50">
        <f>BI32+'08.01.2021 1,5-2 года (день 10)'!BI32</f>
        <v>0.46900000000000003</v>
      </c>
      <c r="BJ33" s="50">
        <f>BJ32+'08.01.2021 1,5-2 года (день 10)'!BJ32</f>
        <v>1.39</v>
      </c>
      <c r="BK33" s="50">
        <f>BK32+'08.01.2021 1,5-2 года (день 10)'!BK32</f>
        <v>0</v>
      </c>
      <c r="BL33" s="50">
        <f>BL32+'08.01.2021 1,5-2 года (день 10)'!BL32</f>
        <v>0.22600000000000001</v>
      </c>
      <c r="BM33" s="50">
        <f>BM32+'08.01.2021 1,5-2 года (день 10)'!BM32</f>
        <v>0.11599999999999999</v>
      </c>
      <c r="BN33" s="50">
        <f>BN32+'08.01.2021 1,5-2 года (день 10)'!BN32</f>
        <v>0.151</v>
      </c>
      <c r="BO33" s="50">
        <f>BO32+'08.01.2021 1,5-2 года (день 10)'!BO32</f>
        <v>0</v>
      </c>
      <c r="BP33" s="51">
        <f>SUM(D33:BN33)</f>
        <v>30.904999999999994</v>
      </c>
    </row>
    <row r="34" spans="1:69" ht="24.75" customHeight="1" x14ac:dyDescent="0.3">
      <c r="F34" t="s">
        <v>93</v>
      </c>
    </row>
    <row r="36" spans="1:69" x14ac:dyDescent="0.3">
      <c r="F36" t="s">
        <v>101</v>
      </c>
    </row>
    <row r="37" spans="1:69" x14ac:dyDescent="0.3">
      <c r="BP37" s="25"/>
      <c r="BQ37" s="26"/>
    </row>
    <row r="38" spans="1:69" x14ac:dyDescent="0.3">
      <c r="F38" t="s">
        <v>102</v>
      </c>
    </row>
    <row r="44" spans="1:69" ht="15.75" customHeight="1" x14ac:dyDescent="0.3"/>
    <row r="45" spans="1:69" ht="17.399999999999999" x14ac:dyDescent="0.35">
      <c r="A45" s="27"/>
      <c r="B45" s="28" t="s">
        <v>26</v>
      </c>
      <c r="C45" s="29" t="s">
        <v>27</v>
      </c>
      <c r="D45" s="81">
        <v>72.72</v>
      </c>
      <c r="E45" s="81">
        <v>76</v>
      </c>
      <c r="F45" s="81">
        <v>87</v>
      </c>
      <c r="G45" s="81">
        <v>590</v>
      </c>
      <c r="H45" s="81">
        <v>1250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529</v>
      </c>
      <c r="N45" s="81">
        <v>104.38</v>
      </c>
      <c r="O45" s="81">
        <v>331.24</v>
      </c>
      <c r="P45" s="81">
        <v>373.68</v>
      </c>
      <c r="Q45" s="81">
        <v>400</v>
      </c>
      <c r="R45" s="81"/>
      <c r="S45" s="81"/>
      <c r="T45" s="81"/>
      <c r="U45" s="81">
        <v>752</v>
      </c>
      <c r="V45" s="81">
        <v>352.56</v>
      </c>
      <c r="W45" s="81">
        <v>139</v>
      </c>
      <c r="X45" s="81">
        <v>14.1</v>
      </c>
      <c r="Y45" s="81"/>
      <c r="Z45" s="81">
        <v>461</v>
      </c>
      <c r="AA45" s="81">
        <v>341</v>
      </c>
      <c r="AB45" s="81">
        <v>361</v>
      </c>
      <c r="AC45" s="81">
        <v>250</v>
      </c>
      <c r="AD45" s="81">
        <v>145</v>
      </c>
      <c r="AE45" s="81">
        <v>454</v>
      </c>
      <c r="AF45" s="81">
        <v>209</v>
      </c>
      <c r="AG45" s="81">
        <v>227.27</v>
      </c>
      <c r="AH45" s="81">
        <v>69.2</v>
      </c>
      <c r="AI45" s="81">
        <v>59.25</v>
      </c>
      <c r="AJ45" s="81">
        <v>50</v>
      </c>
      <c r="AK45" s="81">
        <v>190</v>
      </c>
      <c r="AL45" s="81">
        <v>200</v>
      </c>
      <c r="AM45" s="81">
        <v>636.84</v>
      </c>
      <c r="AN45" s="81">
        <v>267</v>
      </c>
      <c r="AO45" s="81"/>
      <c r="AP45" s="81">
        <v>206.9</v>
      </c>
      <c r="AQ45" s="81">
        <v>63.75</v>
      </c>
      <c r="AR45" s="81">
        <v>65.33</v>
      </c>
      <c r="AS45" s="81">
        <v>76</v>
      </c>
      <c r="AT45" s="81">
        <v>64.290000000000006</v>
      </c>
      <c r="AU45" s="81">
        <v>60.71</v>
      </c>
      <c r="AV45" s="81">
        <v>51.25</v>
      </c>
      <c r="AW45" s="81">
        <v>77.14</v>
      </c>
      <c r="AX45" s="81">
        <v>68</v>
      </c>
      <c r="AY45" s="81">
        <v>60</v>
      </c>
      <c r="AZ45" s="81">
        <v>137.33000000000001</v>
      </c>
      <c r="BA45" s="81">
        <v>296</v>
      </c>
      <c r="BB45" s="81">
        <v>593</v>
      </c>
      <c r="BC45" s="81">
        <v>558</v>
      </c>
      <c r="BD45" s="81">
        <v>231</v>
      </c>
      <c r="BE45" s="81">
        <v>401</v>
      </c>
      <c r="BF45" s="81"/>
      <c r="BG45" s="81">
        <v>26</v>
      </c>
      <c r="BH45" s="81">
        <v>37</v>
      </c>
      <c r="BI45" s="81">
        <v>25</v>
      </c>
      <c r="BJ45" s="81">
        <v>25.59</v>
      </c>
      <c r="BK45" s="81">
        <v>34</v>
      </c>
      <c r="BL45" s="81">
        <v>304</v>
      </c>
      <c r="BM45" s="81">
        <v>138.88</v>
      </c>
      <c r="BN45" s="81">
        <v>20</v>
      </c>
      <c r="BO45" s="81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111"/>
      <c r="D47" s="33">
        <f t="shared" ref="D47:BN47" si="6">D32*D45</f>
        <v>133.8048</v>
      </c>
      <c r="E47" s="33">
        <f t="shared" si="6"/>
        <v>93.935999999999993</v>
      </c>
      <c r="F47" s="33">
        <f t="shared" si="6"/>
        <v>70.035000000000011</v>
      </c>
      <c r="G47" s="33">
        <f t="shared" si="6"/>
        <v>5.31</v>
      </c>
      <c r="H47" s="33">
        <f t="shared" si="6"/>
        <v>0</v>
      </c>
      <c r="I47" s="33">
        <f t="shared" si="6"/>
        <v>39.6</v>
      </c>
      <c r="J47" s="33">
        <f t="shared" si="6"/>
        <v>668.43624000000011</v>
      </c>
      <c r="K47" s="33">
        <f t="shared" si="6"/>
        <v>284.91779000000002</v>
      </c>
      <c r="L47" s="33">
        <f t="shared" si="6"/>
        <v>48.5047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0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74.75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277.49200000000002</v>
      </c>
      <c r="AI47" s="33">
        <f t="shared" si="6"/>
        <v>21.803999999999998</v>
      </c>
      <c r="AJ47" s="33">
        <f t="shared" si="6"/>
        <v>1.05</v>
      </c>
      <c r="AK47" s="33">
        <f t="shared" si="6"/>
        <v>0</v>
      </c>
      <c r="AL47" s="33">
        <f t="shared" si="6"/>
        <v>0</v>
      </c>
      <c r="AM47" s="33">
        <f t="shared" si="6"/>
        <v>0</v>
      </c>
      <c r="AN47" s="33">
        <f t="shared" si="6"/>
        <v>184.23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61.180000000000007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63.171800000000012</v>
      </c>
      <c r="BA47" s="33">
        <f t="shared" si="6"/>
        <v>204.23999999999998</v>
      </c>
      <c r="BB47" s="33">
        <f t="shared" si="6"/>
        <v>545.56000000000006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33.488</v>
      </c>
      <c r="BH47" s="33">
        <f t="shared" si="6"/>
        <v>21.274999999999999</v>
      </c>
      <c r="BI47" s="33">
        <f t="shared" si="6"/>
        <v>9.7750000000000004</v>
      </c>
      <c r="BJ47" s="33">
        <f t="shared" si="6"/>
        <v>29.428499999999996</v>
      </c>
      <c r="BK47" s="33">
        <f t="shared" si="6"/>
        <v>0</v>
      </c>
      <c r="BL47" s="33">
        <f t="shared" si="6"/>
        <v>55.936</v>
      </c>
      <c r="BM47" s="33">
        <f t="shared" si="6"/>
        <v>12.776959999999999</v>
      </c>
      <c r="BN47" s="33">
        <f t="shared" si="6"/>
        <v>2.54</v>
      </c>
      <c r="BO47" s="33">
        <f t="shared" ref="BO47" si="7">BO32*BO45</f>
        <v>0</v>
      </c>
      <c r="BP47" s="34">
        <f>SUM(D47:BN47)</f>
        <v>2943.2417900000005</v>
      </c>
      <c r="BQ47" s="35">
        <f>BP47/$C$21</f>
        <v>127.96703434782611</v>
      </c>
    </row>
    <row r="48" spans="1:69" ht="17.399999999999999" x14ac:dyDescent="0.35">
      <c r="A48" s="31"/>
      <c r="B48" s="32" t="s">
        <v>30</v>
      </c>
      <c r="C48" s="111"/>
      <c r="D48" s="33">
        <f t="shared" ref="D48:BN48" si="8">D32*D45</f>
        <v>133.8048</v>
      </c>
      <c r="E48" s="33">
        <f t="shared" si="8"/>
        <v>93.935999999999993</v>
      </c>
      <c r="F48" s="33">
        <f t="shared" si="8"/>
        <v>70.035000000000011</v>
      </c>
      <c r="G48" s="33">
        <f t="shared" si="8"/>
        <v>5.31</v>
      </c>
      <c r="H48" s="33">
        <f t="shared" si="8"/>
        <v>0</v>
      </c>
      <c r="I48" s="33">
        <f t="shared" si="8"/>
        <v>39.6</v>
      </c>
      <c r="J48" s="33">
        <f t="shared" si="8"/>
        <v>668.43624000000011</v>
      </c>
      <c r="K48" s="33">
        <f t="shared" si="8"/>
        <v>284.91779000000002</v>
      </c>
      <c r="L48" s="33">
        <f t="shared" si="8"/>
        <v>48.5047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0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74.75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277.49200000000002</v>
      </c>
      <c r="AI48" s="33">
        <f t="shared" si="8"/>
        <v>21.803999999999998</v>
      </c>
      <c r="AJ48" s="33">
        <f t="shared" si="8"/>
        <v>1.05</v>
      </c>
      <c r="AK48" s="33">
        <f t="shared" si="8"/>
        <v>0</v>
      </c>
      <c r="AL48" s="33">
        <f t="shared" si="8"/>
        <v>0</v>
      </c>
      <c r="AM48" s="33">
        <f t="shared" si="8"/>
        <v>0</v>
      </c>
      <c r="AN48" s="33">
        <f t="shared" si="8"/>
        <v>184.23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61.180000000000007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63.171800000000012</v>
      </c>
      <c r="BA48" s="33">
        <f t="shared" si="8"/>
        <v>204.23999999999998</v>
      </c>
      <c r="BB48" s="33">
        <f t="shared" si="8"/>
        <v>545.56000000000006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33.488</v>
      </c>
      <c r="BH48" s="33">
        <f t="shared" si="8"/>
        <v>21.274999999999999</v>
      </c>
      <c r="BI48" s="33">
        <f t="shared" si="8"/>
        <v>9.7750000000000004</v>
      </c>
      <c r="BJ48" s="33">
        <f t="shared" si="8"/>
        <v>29.428499999999996</v>
      </c>
      <c r="BK48" s="33">
        <f t="shared" si="8"/>
        <v>0</v>
      </c>
      <c r="BL48" s="33">
        <f t="shared" si="8"/>
        <v>55.936</v>
      </c>
      <c r="BM48" s="33">
        <f t="shared" si="8"/>
        <v>12.776959999999999</v>
      </c>
      <c r="BN48" s="33">
        <f t="shared" si="8"/>
        <v>2.54</v>
      </c>
      <c r="BO48" s="33">
        <f t="shared" ref="BO48" si="9">BO32*BO45</f>
        <v>0</v>
      </c>
      <c r="BP48" s="34">
        <f>SUM(D48:BN48)</f>
        <v>2943.2417900000005</v>
      </c>
      <c r="BQ48" s="35">
        <f>BP48/$C$9</f>
        <v>127.96703434782611</v>
      </c>
    </row>
    <row r="49" spans="1:69" x14ac:dyDescent="0.3">
      <c r="A49" s="36"/>
      <c r="B49" s="36" t="s">
        <v>31</v>
      </c>
      <c r="D49" s="52">
        <f t="shared" ref="D49:AI49" si="10">D67+D88+D105+D122</f>
        <v>133.8048</v>
      </c>
      <c r="E49" s="52">
        <f t="shared" si="10"/>
        <v>93.92004</v>
      </c>
      <c r="F49" s="52">
        <f t="shared" si="10"/>
        <v>70.034999999999997</v>
      </c>
      <c r="G49" s="52">
        <f t="shared" si="10"/>
        <v>5.4279999999999999</v>
      </c>
      <c r="H49" s="52">
        <f t="shared" si="10"/>
        <v>0</v>
      </c>
      <c r="I49" s="52">
        <f t="shared" si="10"/>
        <v>39.743999999999993</v>
      </c>
      <c r="J49" s="52">
        <f t="shared" si="10"/>
        <v>668.43099559999996</v>
      </c>
      <c r="K49" s="52">
        <f t="shared" si="10"/>
        <v>284.91778999999997</v>
      </c>
      <c r="L49" s="52">
        <f t="shared" si="10"/>
        <v>48.5047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0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B49" s="52">
        <f t="shared" si="10"/>
        <v>0</v>
      </c>
      <c r="AC49" s="52">
        <f t="shared" si="10"/>
        <v>74.75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277.47954399999998</v>
      </c>
      <c r="AI49" s="52">
        <f t="shared" si="10"/>
        <v>21.803999999999998</v>
      </c>
      <c r="AJ49" s="52">
        <f t="shared" ref="AJ49:BN49" si="11">AJ67+AJ88+AJ105+AJ122</f>
        <v>1.0349999999999999</v>
      </c>
      <c r="AK49" s="52">
        <f t="shared" si="11"/>
        <v>0</v>
      </c>
      <c r="AL49" s="52">
        <f t="shared" si="11"/>
        <v>0</v>
      </c>
      <c r="AM49" s="52">
        <f t="shared" si="11"/>
        <v>0</v>
      </c>
      <c r="AN49" s="52">
        <f t="shared" si="11"/>
        <v>184.23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61.180000000000007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63.171800000000012</v>
      </c>
      <c r="BA49" s="52">
        <f t="shared" si="11"/>
        <v>204.23999999999998</v>
      </c>
      <c r="BB49" s="52">
        <f t="shared" si="11"/>
        <v>545.56000000000006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33.488</v>
      </c>
      <c r="BH49" s="52">
        <f t="shared" si="11"/>
        <v>21.275000000000002</v>
      </c>
      <c r="BI49" s="52">
        <f t="shared" si="11"/>
        <v>9.7750000000000004</v>
      </c>
      <c r="BJ49" s="52">
        <f t="shared" si="11"/>
        <v>29.428500000000003</v>
      </c>
      <c r="BK49" s="52">
        <f t="shared" si="11"/>
        <v>0</v>
      </c>
      <c r="BL49" s="52">
        <f t="shared" si="11"/>
        <v>55.936</v>
      </c>
      <c r="BM49" s="52">
        <f t="shared" si="11"/>
        <v>12.776959999999999</v>
      </c>
      <c r="BN49" s="52">
        <f t="shared" si="11"/>
        <v>2.5300000000000002</v>
      </c>
      <c r="BO49" s="52">
        <f t="shared" ref="BO49" si="12">BO67+BO88+BO105+BO122</f>
        <v>0</v>
      </c>
    </row>
    <row r="50" spans="1:69" x14ac:dyDescent="0.3">
      <c r="A50" s="36"/>
      <c r="B50" s="36" t="s">
        <v>32</v>
      </c>
      <c r="BG50">
        <v>63</v>
      </c>
      <c r="BH50">
        <f>BH88</f>
        <v>21.275000000000002</v>
      </c>
      <c r="BI50">
        <f>BI88</f>
        <v>9.7750000000000004</v>
      </c>
      <c r="BL50" s="52">
        <f>BL88</f>
        <v>55.936</v>
      </c>
      <c r="BM50" s="52">
        <f>BM88+BM105</f>
        <v>12.776959999999999</v>
      </c>
      <c r="BN50" s="52">
        <f>BN67+BN88+BN122</f>
        <v>2.5300000000000002</v>
      </c>
      <c r="BO50" s="52">
        <f>BO67+BO88+BO122</f>
        <v>0</v>
      </c>
    </row>
    <row r="52" spans="1:69" x14ac:dyDescent="0.3">
      <c r="AH52" s="2"/>
      <c r="BQ52" s="40">
        <f>BQ67+BQ87+BQ105+BQ122</f>
        <v>127.97587520000002</v>
      </c>
    </row>
    <row r="53" spans="1:69" x14ac:dyDescent="0.3">
      <c r="J53" t="s">
        <v>33</v>
      </c>
      <c r="K53" t="s">
        <v>2</v>
      </c>
      <c r="V53" t="s">
        <v>36</v>
      </c>
      <c r="AH53" s="2">
        <v>0</v>
      </c>
    </row>
    <row r="54" spans="1:69" ht="15" customHeight="1" x14ac:dyDescent="0.3">
      <c r="A54" s="87"/>
      <c r="B54" s="4" t="s">
        <v>3</v>
      </c>
      <c r="C54" s="83" t="s">
        <v>4</v>
      </c>
      <c r="D54" s="83" t="str">
        <f t="shared" ref="D54:BN54" si="13">D7</f>
        <v>Хлеб пшеничный</v>
      </c>
      <c r="E54" s="83" t="str">
        <f t="shared" si="13"/>
        <v>Хлеб ржано-пшеничный</v>
      </c>
      <c r="F54" s="83" t="str">
        <f t="shared" si="13"/>
        <v>Сахар</v>
      </c>
      <c r="G54" s="83" t="str">
        <f t="shared" si="13"/>
        <v>Чай</v>
      </c>
      <c r="H54" s="83" t="str">
        <f t="shared" si="13"/>
        <v>Какао</v>
      </c>
      <c r="I54" s="83" t="str">
        <f t="shared" si="13"/>
        <v>Кофейный напиток</v>
      </c>
      <c r="J54" s="83" t="str">
        <f t="shared" si="13"/>
        <v>Молоко 2,5%</v>
      </c>
      <c r="K54" s="83" t="str">
        <f t="shared" si="13"/>
        <v>Масло сливочное</v>
      </c>
      <c r="L54" s="83" t="str">
        <f t="shared" si="13"/>
        <v>Сметана 15%</v>
      </c>
      <c r="M54" s="83" t="str">
        <f t="shared" si="13"/>
        <v>Молоко сухое</v>
      </c>
      <c r="N54" s="83" t="str">
        <f t="shared" si="13"/>
        <v>Снежок 2,5 %</v>
      </c>
      <c r="O54" s="83" t="str">
        <f t="shared" si="13"/>
        <v>Творог 5%</v>
      </c>
      <c r="P54" s="83" t="str">
        <f t="shared" si="13"/>
        <v>Молоко сгущенное</v>
      </c>
      <c r="Q54" s="83" t="str">
        <f t="shared" si="13"/>
        <v xml:space="preserve">Джем Сава </v>
      </c>
      <c r="R54" s="83" t="str">
        <f t="shared" si="13"/>
        <v>Сыр</v>
      </c>
      <c r="S54" s="83" t="str">
        <f t="shared" si="13"/>
        <v>Зеленый горошек</v>
      </c>
      <c r="T54" s="83" t="str">
        <f t="shared" si="13"/>
        <v>Кукуруза консервирован.</v>
      </c>
      <c r="U54" s="83" t="str">
        <f t="shared" si="13"/>
        <v>Консервы рыбные</v>
      </c>
      <c r="V54" s="83" t="str">
        <f t="shared" si="13"/>
        <v>Огурцы консервирован.</v>
      </c>
      <c r="W54" s="83" t="str">
        <f t="shared" si="13"/>
        <v>Огурцы свежие</v>
      </c>
      <c r="X54" s="83" t="str">
        <f t="shared" si="13"/>
        <v>Яйцо</v>
      </c>
      <c r="Y54" s="83" t="str">
        <f t="shared" si="13"/>
        <v>Икра кабачковая</v>
      </c>
      <c r="Z54" s="83" t="str">
        <f t="shared" si="13"/>
        <v>Изюм</v>
      </c>
      <c r="AA54" s="83" t="str">
        <f t="shared" si="13"/>
        <v>Курага</v>
      </c>
      <c r="AB54" s="83" t="str">
        <f t="shared" si="13"/>
        <v>Чернослив</v>
      </c>
      <c r="AC54" s="83" t="str">
        <f t="shared" si="13"/>
        <v>Шиповник</v>
      </c>
      <c r="AD54" s="83" t="str">
        <f t="shared" si="13"/>
        <v>Сухофрукты</v>
      </c>
      <c r="AE54" s="83" t="str">
        <f t="shared" si="13"/>
        <v>Ягода свежемороженная</v>
      </c>
      <c r="AF54" s="83" t="str">
        <f t="shared" si="13"/>
        <v>Лимон</v>
      </c>
      <c r="AG54" s="83" t="str">
        <f t="shared" si="13"/>
        <v>Кисель</v>
      </c>
      <c r="AH54" s="83" t="str">
        <f t="shared" si="13"/>
        <v xml:space="preserve">Сок </v>
      </c>
      <c r="AI54" s="83" t="str">
        <f t="shared" si="13"/>
        <v>Макаронные изделия</v>
      </c>
      <c r="AJ54" s="83" t="str">
        <f t="shared" si="13"/>
        <v>Мука</v>
      </c>
      <c r="AK54" s="83" t="str">
        <f t="shared" si="13"/>
        <v>Дрожжи</v>
      </c>
      <c r="AL54" s="83" t="str">
        <f t="shared" si="13"/>
        <v>Печенье</v>
      </c>
      <c r="AM54" s="83" t="str">
        <f t="shared" si="13"/>
        <v>Пряники</v>
      </c>
      <c r="AN54" s="83" t="str">
        <f t="shared" si="13"/>
        <v>Вафли</v>
      </c>
      <c r="AO54" s="83" t="str">
        <f t="shared" si="13"/>
        <v>Конфеты</v>
      </c>
      <c r="AP54" s="83" t="str">
        <f t="shared" si="13"/>
        <v>Повидло Сава</v>
      </c>
      <c r="AQ54" s="83" t="str">
        <f t="shared" si="13"/>
        <v>Крупа геркулес</v>
      </c>
      <c r="AR54" s="83" t="str">
        <f t="shared" si="13"/>
        <v>Крупа горох</v>
      </c>
      <c r="AS54" s="83" t="str">
        <f t="shared" si="13"/>
        <v>Крупа гречневая</v>
      </c>
      <c r="AT54" s="83" t="str">
        <f t="shared" si="13"/>
        <v>Крупа кукурузная</v>
      </c>
      <c r="AU54" s="83" t="str">
        <f t="shared" si="13"/>
        <v>Крупа манная</v>
      </c>
      <c r="AV54" s="83" t="str">
        <f t="shared" si="13"/>
        <v>Крупа перловая</v>
      </c>
      <c r="AW54" s="83" t="str">
        <f t="shared" si="13"/>
        <v>Крупа пшеничная</v>
      </c>
      <c r="AX54" s="83" t="str">
        <f t="shared" si="13"/>
        <v>Крупа пшено</v>
      </c>
      <c r="AY54" s="83" t="str">
        <f t="shared" si="13"/>
        <v>Крупа ячневая</v>
      </c>
      <c r="AZ54" s="83" t="str">
        <f t="shared" si="13"/>
        <v>Рис</v>
      </c>
      <c r="BA54" s="83" t="str">
        <f t="shared" si="13"/>
        <v>Цыпленок бройлер</v>
      </c>
      <c r="BB54" s="83" t="str">
        <f t="shared" si="13"/>
        <v>Филе куриное</v>
      </c>
      <c r="BC54" s="83" t="str">
        <f t="shared" si="13"/>
        <v>Фарш говяжий</v>
      </c>
      <c r="BD54" s="83" t="str">
        <f t="shared" si="13"/>
        <v>Печень куриная</v>
      </c>
      <c r="BE54" s="83" t="str">
        <f t="shared" si="13"/>
        <v>Филе минтая</v>
      </c>
      <c r="BF54" s="83" t="str">
        <f t="shared" si="13"/>
        <v>Филе сельди слабосол.</v>
      </c>
      <c r="BG54" s="83" t="str">
        <f t="shared" si="13"/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12" t="s">
        <v>5</v>
      </c>
      <c r="BQ54" s="112" t="s">
        <v>6</v>
      </c>
    </row>
    <row r="55" spans="1:69" ht="36" customHeight="1" x14ac:dyDescent="0.3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13"/>
      <c r="BQ55" s="113"/>
    </row>
    <row r="56" spans="1:69" ht="15" customHeight="1" x14ac:dyDescent="0.3">
      <c r="A56" s="107" t="s">
        <v>8</v>
      </c>
      <c r="B56" s="6" t="s">
        <v>9</v>
      </c>
      <c r="C56" s="91">
        <f>$F$6</f>
        <v>23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0.15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3">
      <c r="A57" s="99"/>
      <c r="B57" s="8" t="s">
        <v>37</v>
      </c>
      <c r="C57" s="92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3">
      <c r="A58" s="99"/>
      <c r="B58" s="6" t="s">
        <v>10</v>
      </c>
      <c r="C58" s="92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8.3909999999999998E-2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99"/>
      <c r="B59" s="6"/>
      <c r="C59" s="92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100"/>
      <c r="B60" s="6"/>
      <c r="C60" s="93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A61" s="44"/>
      <c r="B61" s="45" t="s">
        <v>24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0.23391000000000001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399999999999999" x14ac:dyDescent="0.35">
      <c r="A62" s="44"/>
      <c r="B62" s="45" t="s">
        <v>35</v>
      </c>
      <c r="C62" s="46"/>
      <c r="D62" s="48">
        <f t="shared" ref="D62:BN62" si="22">PRODUCT(D61,$F$6)</f>
        <v>0.69</v>
      </c>
      <c r="E62" s="48">
        <f t="shared" si="22"/>
        <v>0</v>
      </c>
      <c r="F62" s="48">
        <f t="shared" si="22"/>
        <v>0.32200000000000001</v>
      </c>
      <c r="G62" s="48">
        <f t="shared" si="22"/>
        <v>0</v>
      </c>
      <c r="H62" s="48">
        <f t="shared" si="22"/>
        <v>0</v>
      </c>
      <c r="I62" s="48">
        <f t="shared" si="22"/>
        <v>5.5199999999999992E-2</v>
      </c>
      <c r="J62" s="48">
        <f t="shared" si="22"/>
        <v>5.3799299999999999</v>
      </c>
      <c r="K62" s="48">
        <f t="shared" si="22"/>
        <v>0.184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0.46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1.15E-2</v>
      </c>
      <c r="BO62" s="48">
        <f t="shared" ref="BO62" si="23">PRODUCT(BO61,$F$6)</f>
        <v>0</v>
      </c>
    </row>
    <row r="64" spans="1:69" ht="17.399999999999999" x14ac:dyDescent="0.35">
      <c r="A64" s="27"/>
      <c r="B64" s="28" t="s">
        <v>26</v>
      </c>
      <c r="C64" s="29" t="s">
        <v>27</v>
      </c>
      <c r="D64" s="30">
        <f t="shared" ref="D64:BN64" si="24">D45</f>
        <v>72.72</v>
      </c>
      <c r="E64" s="30">
        <f t="shared" si="24"/>
        <v>76</v>
      </c>
      <c r="F64" s="30">
        <f t="shared" si="24"/>
        <v>87</v>
      </c>
      <c r="G64" s="30">
        <f t="shared" si="24"/>
        <v>590</v>
      </c>
      <c r="H64" s="30">
        <f t="shared" si="24"/>
        <v>1250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529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752</v>
      </c>
      <c r="V64" s="30">
        <f>V45</f>
        <v>352.56</v>
      </c>
      <c r="W64" s="30">
        <f>W45</f>
        <v>139</v>
      </c>
      <c r="X64" s="30">
        <f t="shared" si="24"/>
        <v>14.1</v>
      </c>
      <c r="Y64" s="30">
        <f t="shared" si="24"/>
        <v>0</v>
      </c>
      <c r="Z64" s="30">
        <f t="shared" si="24"/>
        <v>461</v>
      </c>
      <c r="AA64" s="30">
        <f t="shared" si="24"/>
        <v>341</v>
      </c>
      <c r="AB64" s="30">
        <f t="shared" si="24"/>
        <v>361</v>
      </c>
      <c r="AC64" s="30">
        <f t="shared" si="24"/>
        <v>250</v>
      </c>
      <c r="AD64" s="30">
        <f t="shared" si="24"/>
        <v>145</v>
      </c>
      <c r="AE64" s="30">
        <f t="shared" si="24"/>
        <v>454</v>
      </c>
      <c r="AF64" s="30">
        <f t="shared" si="24"/>
        <v>209</v>
      </c>
      <c r="AG64" s="30">
        <f t="shared" si="24"/>
        <v>227.27</v>
      </c>
      <c r="AH64" s="30">
        <f t="shared" si="24"/>
        <v>69.2</v>
      </c>
      <c r="AI64" s="30">
        <f t="shared" si="24"/>
        <v>59.25</v>
      </c>
      <c r="AJ64" s="30">
        <f t="shared" si="24"/>
        <v>50</v>
      </c>
      <c r="AK64" s="30">
        <f t="shared" si="24"/>
        <v>190</v>
      </c>
      <c r="AL64" s="30">
        <f t="shared" si="24"/>
        <v>200</v>
      </c>
      <c r="AM64" s="30">
        <f t="shared" si="24"/>
        <v>636.84</v>
      </c>
      <c r="AN64" s="30">
        <f t="shared" si="24"/>
        <v>267</v>
      </c>
      <c r="AO64" s="30">
        <f t="shared" si="24"/>
        <v>0</v>
      </c>
      <c r="AP64" s="30">
        <f t="shared" si="24"/>
        <v>206.9</v>
      </c>
      <c r="AQ64" s="30">
        <f t="shared" si="24"/>
        <v>63.75</v>
      </c>
      <c r="AR64" s="30">
        <f t="shared" si="24"/>
        <v>65.33</v>
      </c>
      <c r="AS64" s="30">
        <f t="shared" si="24"/>
        <v>76</v>
      </c>
      <c r="AT64" s="30">
        <f t="shared" si="24"/>
        <v>64.290000000000006</v>
      </c>
      <c r="AU64" s="30">
        <f t="shared" si="24"/>
        <v>60.71</v>
      </c>
      <c r="AV64" s="30">
        <f t="shared" si="24"/>
        <v>51.25</v>
      </c>
      <c r="AW64" s="30">
        <f t="shared" si="24"/>
        <v>77.14</v>
      </c>
      <c r="AX64" s="30">
        <f t="shared" si="24"/>
        <v>68</v>
      </c>
      <c r="AY64" s="30">
        <f t="shared" si="24"/>
        <v>60</v>
      </c>
      <c r="AZ64" s="30">
        <f t="shared" si="24"/>
        <v>137.33000000000001</v>
      </c>
      <c r="BA64" s="30">
        <f t="shared" si="24"/>
        <v>296</v>
      </c>
      <c r="BB64" s="30">
        <f t="shared" si="24"/>
        <v>593</v>
      </c>
      <c r="BC64" s="30">
        <f t="shared" si="24"/>
        <v>558</v>
      </c>
      <c r="BD64" s="30">
        <f t="shared" si="24"/>
        <v>231</v>
      </c>
      <c r="BE64" s="30">
        <f t="shared" si="24"/>
        <v>401</v>
      </c>
      <c r="BF64" s="30">
        <f t="shared" si="24"/>
        <v>0</v>
      </c>
      <c r="BG64" s="30">
        <f t="shared" si="24"/>
        <v>26</v>
      </c>
      <c r="BH64" s="30">
        <f t="shared" si="24"/>
        <v>37</v>
      </c>
      <c r="BI64" s="30">
        <f t="shared" si="24"/>
        <v>25</v>
      </c>
      <c r="BJ64" s="30">
        <f t="shared" si="24"/>
        <v>25.59</v>
      </c>
      <c r="BK64" s="30">
        <f t="shared" si="24"/>
        <v>34</v>
      </c>
      <c r="BL64" s="30">
        <f t="shared" si="24"/>
        <v>304</v>
      </c>
      <c r="BM64" s="30">
        <f t="shared" si="24"/>
        <v>138.88</v>
      </c>
      <c r="BN64" s="30">
        <f t="shared" si="24"/>
        <v>20</v>
      </c>
      <c r="BO64" s="30">
        <f t="shared" ref="BO64" si="25">BO45</f>
        <v>10000</v>
      </c>
    </row>
    <row r="65" spans="1:69" ht="17.399999999999999" x14ac:dyDescent="0.35">
      <c r="B65" s="21" t="s">
        <v>28</v>
      </c>
      <c r="C65" s="22" t="s">
        <v>27</v>
      </c>
      <c r="D65" s="23">
        <f t="shared" ref="D65:BN65" si="26">D64/1000</f>
        <v>7.2719999999999993E-2</v>
      </c>
      <c r="E65" s="23">
        <f t="shared" si="26"/>
        <v>7.5999999999999998E-2</v>
      </c>
      <c r="F65" s="23">
        <f t="shared" si="26"/>
        <v>8.6999999999999994E-2</v>
      </c>
      <c r="G65" s="23">
        <f t="shared" si="26"/>
        <v>0.59</v>
      </c>
      <c r="H65" s="23">
        <f t="shared" si="26"/>
        <v>1.25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0.52900000000000003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0.752</v>
      </c>
      <c r="V65" s="23">
        <f>V64/1000</f>
        <v>0.35255999999999998</v>
      </c>
      <c r="W65" s="23">
        <f>W64/1000</f>
        <v>0.13900000000000001</v>
      </c>
      <c r="X65" s="23">
        <f t="shared" si="26"/>
        <v>1.41E-2</v>
      </c>
      <c r="Y65" s="23">
        <f t="shared" si="26"/>
        <v>0</v>
      </c>
      <c r="Z65" s="23">
        <f t="shared" si="26"/>
        <v>0.46100000000000002</v>
      </c>
      <c r="AA65" s="23">
        <f t="shared" si="26"/>
        <v>0.34100000000000003</v>
      </c>
      <c r="AB65" s="23">
        <f t="shared" si="26"/>
        <v>0.36099999999999999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0.45400000000000001</v>
      </c>
      <c r="AF65" s="23">
        <f t="shared" si="26"/>
        <v>0.20899999999999999</v>
      </c>
      <c r="AG65" s="23">
        <f t="shared" si="26"/>
        <v>0.22727</v>
      </c>
      <c r="AH65" s="23">
        <f t="shared" si="26"/>
        <v>6.9199999999999998E-2</v>
      </c>
      <c r="AI65" s="23">
        <f t="shared" si="26"/>
        <v>5.9249999999999997E-2</v>
      </c>
      <c r="AJ65" s="23">
        <f t="shared" si="26"/>
        <v>0.05</v>
      </c>
      <c r="AK65" s="23">
        <f t="shared" si="26"/>
        <v>0.19</v>
      </c>
      <c r="AL65" s="23">
        <f t="shared" si="26"/>
        <v>0.2</v>
      </c>
      <c r="AM65" s="23">
        <f t="shared" si="26"/>
        <v>0.63684000000000007</v>
      </c>
      <c r="AN65" s="23">
        <f t="shared" si="26"/>
        <v>0.26700000000000002</v>
      </c>
      <c r="AO65" s="23">
        <f t="shared" si="26"/>
        <v>0</v>
      </c>
      <c r="AP65" s="23">
        <f t="shared" si="26"/>
        <v>0.2069</v>
      </c>
      <c r="AQ65" s="23">
        <f t="shared" si="26"/>
        <v>6.3750000000000001E-2</v>
      </c>
      <c r="AR65" s="23">
        <f t="shared" si="26"/>
        <v>6.5329999999999999E-2</v>
      </c>
      <c r="AS65" s="23">
        <f t="shared" si="26"/>
        <v>7.5999999999999998E-2</v>
      </c>
      <c r="AT65" s="23">
        <f t="shared" si="26"/>
        <v>6.429E-2</v>
      </c>
      <c r="AU65" s="23">
        <f t="shared" si="26"/>
        <v>6.071E-2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6.8000000000000005E-2</v>
      </c>
      <c r="AY65" s="23">
        <f t="shared" si="26"/>
        <v>0.06</v>
      </c>
      <c r="AZ65" s="23">
        <f t="shared" si="26"/>
        <v>0.13733000000000001</v>
      </c>
      <c r="BA65" s="23">
        <f t="shared" si="26"/>
        <v>0.29599999999999999</v>
      </c>
      <c r="BB65" s="23">
        <f t="shared" si="26"/>
        <v>0.59299999999999997</v>
      </c>
      <c r="BC65" s="23">
        <f t="shared" si="26"/>
        <v>0.55800000000000005</v>
      </c>
      <c r="BD65" s="23">
        <f t="shared" si="26"/>
        <v>0.23100000000000001</v>
      </c>
      <c r="BE65" s="23">
        <f t="shared" si="26"/>
        <v>0.40100000000000002</v>
      </c>
      <c r="BF65" s="23">
        <f t="shared" si="26"/>
        <v>0</v>
      </c>
      <c r="BG65" s="23">
        <f t="shared" si="26"/>
        <v>2.5999999999999999E-2</v>
      </c>
      <c r="BH65" s="23">
        <f t="shared" si="26"/>
        <v>3.6999999999999998E-2</v>
      </c>
      <c r="BI65" s="23">
        <f t="shared" si="26"/>
        <v>2.5000000000000001E-2</v>
      </c>
      <c r="BJ65" s="23">
        <f t="shared" si="26"/>
        <v>2.5589999999999998E-2</v>
      </c>
      <c r="BK65" s="23">
        <f t="shared" si="26"/>
        <v>3.4000000000000002E-2</v>
      </c>
      <c r="BL65" s="23">
        <f t="shared" si="26"/>
        <v>0.30399999999999999</v>
      </c>
      <c r="BM65" s="23">
        <f t="shared" si="26"/>
        <v>0.13888</v>
      </c>
      <c r="BN65" s="23">
        <f t="shared" si="26"/>
        <v>0.02</v>
      </c>
      <c r="BO65" s="23">
        <f t="shared" ref="BO65" si="27">BO64/1000</f>
        <v>10</v>
      </c>
    </row>
    <row r="66" spans="1:69" ht="17.399999999999999" x14ac:dyDescent="0.35">
      <c r="A66" s="31"/>
      <c r="B66" s="32" t="s">
        <v>29</v>
      </c>
      <c r="C66" s="111"/>
      <c r="D66" s="33">
        <f t="shared" ref="D66:BN66" si="28">D62*D64</f>
        <v>50.176799999999993</v>
      </c>
      <c r="E66" s="33">
        <f t="shared" si="28"/>
        <v>0</v>
      </c>
      <c r="F66" s="33">
        <f t="shared" si="28"/>
        <v>28.013999999999999</v>
      </c>
      <c r="G66" s="33">
        <f t="shared" si="28"/>
        <v>0</v>
      </c>
      <c r="H66" s="33">
        <f t="shared" si="28"/>
        <v>0</v>
      </c>
      <c r="I66" s="33">
        <f t="shared" si="28"/>
        <v>39.743999999999993</v>
      </c>
      <c r="J66" s="33">
        <f t="shared" si="28"/>
        <v>403.0643556</v>
      </c>
      <c r="K66" s="33">
        <f t="shared" si="28"/>
        <v>134.07896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63.171800000000012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0.22999999999999998</v>
      </c>
      <c r="BO66" s="33">
        <f t="shared" ref="BO66" si="29">BO62*BO64</f>
        <v>0</v>
      </c>
      <c r="BP66" s="34">
        <f>SUM(D66:BN66)</f>
        <v>718.47991560000003</v>
      </c>
      <c r="BQ66" s="35">
        <f>BP66/$C$21</f>
        <v>31.2382572</v>
      </c>
    </row>
    <row r="67" spans="1:69" ht="17.399999999999999" x14ac:dyDescent="0.35">
      <c r="A67" s="31"/>
      <c r="B67" s="32" t="s">
        <v>30</v>
      </c>
      <c r="C67" s="111"/>
      <c r="D67" s="33">
        <f t="shared" ref="D67:BN67" si="30">D62*D64</f>
        <v>50.176799999999993</v>
      </c>
      <c r="E67" s="33">
        <f t="shared" si="30"/>
        <v>0</v>
      </c>
      <c r="F67" s="33">
        <f t="shared" si="30"/>
        <v>28.013999999999999</v>
      </c>
      <c r="G67" s="33">
        <f t="shared" si="30"/>
        <v>0</v>
      </c>
      <c r="H67" s="33">
        <f t="shared" si="30"/>
        <v>0</v>
      </c>
      <c r="I67" s="33">
        <f t="shared" si="30"/>
        <v>39.743999999999993</v>
      </c>
      <c r="J67" s="33">
        <f t="shared" si="30"/>
        <v>403.0643556</v>
      </c>
      <c r="K67" s="33">
        <f t="shared" si="30"/>
        <v>134.07896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63.171800000000012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0.22999999999999998</v>
      </c>
      <c r="BO67" s="33">
        <f t="shared" ref="BO67" si="31">BO62*BO64</f>
        <v>0</v>
      </c>
      <c r="BP67" s="34">
        <f>SUM(D67:BN67)</f>
        <v>718.47991560000003</v>
      </c>
      <c r="BQ67" s="35">
        <f>BP67/$C$9</f>
        <v>31.2382572</v>
      </c>
    </row>
    <row r="70" spans="1:69" x14ac:dyDescent="0.3">
      <c r="J70" t="s">
        <v>33</v>
      </c>
      <c r="K70" t="s">
        <v>2</v>
      </c>
      <c r="V70" t="s">
        <v>36</v>
      </c>
      <c r="AH70" s="2">
        <v>0</v>
      </c>
    </row>
    <row r="71" spans="1:69" ht="15" customHeight="1" x14ac:dyDescent="0.3">
      <c r="A71" s="87"/>
      <c r="B71" s="4" t="s">
        <v>3</v>
      </c>
      <c r="C71" s="83" t="s">
        <v>4</v>
      </c>
      <c r="D71" s="83" t="str">
        <f t="shared" ref="D71:BN71" si="32">D54</f>
        <v>Хлеб пшеничный</v>
      </c>
      <c r="E71" s="83" t="str">
        <f t="shared" si="32"/>
        <v>Хлеб ржано-пшеничный</v>
      </c>
      <c r="F71" s="83" t="str">
        <f t="shared" si="32"/>
        <v>Сахар</v>
      </c>
      <c r="G71" s="83" t="str">
        <f t="shared" si="32"/>
        <v>Чай</v>
      </c>
      <c r="H71" s="83" t="str">
        <f t="shared" si="32"/>
        <v>Какао</v>
      </c>
      <c r="I71" s="83" t="str">
        <f t="shared" si="32"/>
        <v>Кофейный напиток</v>
      </c>
      <c r="J71" s="83" t="str">
        <f t="shared" si="32"/>
        <v>Молоко 2,5%</v>
      </c>
      <c r="K71" s="83" t="str">
        <f t="shared" si="32"/>
        <v>Масло сливочное</v>
      </c>
      <c r="L71" s="83" t="str">
        <f t="shared" si="32"/>
        <v>Сметана 15%</v>
      </c>
      <c r="M71" s="83" t="str">
        <f t="shared" si="32"/>
        <v>Молоко сухое</v>
      </c>
      <c r="N71" s="83" t="str">
        <f t="shared" si="32"/>
        <v>Снежок 2,5 %</v>
      </c>
      <c r="O71" s="83" t="str">
        <f t="shared" si="32"/>
        <v>Творог 5%</v>
      </c>
      <c r="P71" s="83" t="str">
        <f t="shared" si="32"/>
        <v>Молоко сгущенное</v>
      </c>
      <c r="Q71" s="83" t="str">
        <f t="shared" si="32"/>
        <v xml:space="preserve">Джем Сава </v>
      </c>
      <c r="R71" s="83" t="str">
        <f t="shared" si="32"/>
        <v>Сыр</v>
      </c>
      <c r="S71" s="83" t="str">
        <f>S54</f>
        <v>Зеленый горошек</v>
      </c>
      <c r="T71" s="83" t="str">
        <f>T54</f>
        <v>Кукуруза консервирован.</v>
      </c>
      <c r="U71" s="83" t="str">
        <f>U54</f>
        <v>Консервы рыбные</v>
      </c>
      <c r="V71" s="83" t="str">
        <f>V54</f>
        <v>Огурцы консервирован.</v>
      </c>
      <c r="W71" s="83" t="str">
        <f>W54</f>
        <v>Огурцы свежие</v>
      </c>
      <c r="X71" s="83" t="str">
        <f t="shared" si="32"/>
        <v>Яйцо</v>
      </c>
      <c r="Y71" s="83" t="str">
        <f t="shared" si="32"/>
        <v>Икра кабачковая</v>
      </c>
      <c r="Z71" s="83" t="str">
        <f t="shared" si="32"/>
        <v>Изюм</v>
      </c>
      <c r="AA71" s="83" t="str">
        <f t="shared" si="32"/>
        <v>Курага</v>
      </c>
      <c r="AB71" s="83" t="str">
        <f t="shared" si="32"/>
        <v>Чернослив</v>
      </c>
      <c r="AC71" s="83" t="str">
        <f t="shared" si="32"/>
        <v>Шиповник</v>
      </c>
      <c r="AD71" s="83" t="str">
        <f t="shared" si="32"/>
        <v>Сухофрукты</v>
      </c>
      <c r="AE71" s="83" t="str">
        <f t="shared" si="32"/>
        <v>Ягода свежемороженная</v>
      </c>
      <c r="AF71" s="83" t="str">
        <f t="shared" si="32"/>
        <v>Лимон</v>
      </c>
      <c r="AG71" s="83" t="str">
        <f t="shared" si="32"/>
        <v>Кисель</v>
      </c>
      <c r="AH71" s="83" t="str">
        <f t="shared" si="32"/>
        <v xml:space="preserve">Сок </v>
      </c>
      <c r="AI71" s="83" t="str">
        <f t="shared" si="32"/>
        <v>Макаронные изделия</v>
      </c>
      <c r="AJ71" s="83" t="str">
        <f t="shared" si="32"/>
        <v>Мука</v>
      </c>
      <c r="AK71" s="83" t="str">
        <f t="shared" si="32"/>
        <v>Дрожжи</v>
      </c>
      <c r="AL71" s="83" t="str">
        <f t="shared" si="32"/>
        <v>Печенье</v>
      </c>
      <c r="AM71" s="83" t="str">
        <f t="shared" si="32"/>
        <v>Пряники</v>
      </c>
      <c r="AN71" s="83" t="str">
        <f t="shared" si="32"/>
        <v>Вафли</v>
      </c>
      <c r="AO71" s="83" t="str">
        <f t="shared" si="32"/>
        <v>Конфеты</v>
      </c>
      <c r="AP71" s="83" t="str">
        <f t="shared" si="32"/>
        <v>Повидло Сава</v>
      </c>
      <c r="AQ71" s="83" t="str">
        <f t="shared" si="32"/>
        <v>Крупа геркулес</v>
      </c>
      <c r="AR71" s="83" t="str">
        <f t="shared" si="32"/>
        <v>Крупа горох</v>
      </c>
      <c r="AS71" s="83" t="str">
        <f t="shared" si="32"/>
        <v>Крупа гречневая</v>
      </c>
      <c r="AT71" s="83" t="str">
        <f t="shared" si="32"/>
        <v>Крупа кукурузная</v>
      </c>
      <c r="AU71" s="83" t="str">
        <f t="shared" si="32"/>
        <v>Крупа манная</v>
      </c>
      <c r="AV71" s="83" t="str">
        <f t="shared" si="32"/>
        <v>Крупа перловая</v>
      </c>
      <c r="AW71" s="83" t="str">
        <f t="shared" si="32"/>
        <v>Крупа пшеничная</v>
      </c>
      <c r="AX71" s="83" t="str">
        <f t="shared" si="32"/>
        <v>Крупа пшено</v>
      </c>
      <c r="AY71" s="83" t="str">
        <f t="shared" si="32"/>
        <v>Крупа ячневая</v>
      </c>
      <c r="AZ71" s="83" t="str">
        <f t="shared" si="32"/>
        <v>Рис</v>
      </c>
      <c r="BA71" s="83" t="str">
        <f t="shared" si="32"/>
        <v>Цыпленок бройлер</v>
      </c>
      <c r="BB71" s="83" t="str">
        <f t="shared" si="32"/>
        <v>Филе куриное</v>
      </c>
      <c r="BC71" s="83" t="str">
        <f t="shared" si="32"/>
        <v>Фарш говяжий</v>
      </c>
      <c r="BD71" s="83" t="str">
        <f t="shared" si="32"/>
        <v>Печень куриная</v>
      </c>
      <c r="BE71" s="83" t="str">
        <f t="shared" si="32"/>
        <v>Филе минтая</v>
      </c>
      <c r="BF71" s="83" t="str">
        <f t="shared" si="32"/>
        <v>Филе сельди слабосол.</v>
      </c>
      <c r="BG71" s="83" t="str">
        <f t="shared" si="32"/>
        <v>Картофель</v>
      </c>
      <c r="BH71" s="83" t="str">
        <f t="shared" si="32"/>
        <v>Морковь</v>
      </c>
      <c r="BI71" s="83" t="str">
        <f t="shared" si="32"/>
        <v>Лук</v>
      </c>
      <c r="BJ71" s="83" t="str">
        <f t="shared" si="32"/>
        <v>Капуста</v>
      </c>
      <c r="BK71" s="83" t="str">
        <f t="shared" si="32"/>
        <v>Свекла</v>
      </c>
      <c r="BL71" s="83" t="str">
        <f t="shared" si="32"/>
        <v>Томатная паста</v>
      </c>
      <c r="BM71" s="83" t="str">
        <f t="shared" si="32"/>
        <v>Масло растительное</v>
      </c>
      <c r="BN71" s="83" t="str">
        <f t="shared" si="32"/>
        <v>Соль</v>
      </c>
      <c r="BO71" s="83" t="str">
        <f t="shared" ref="BO71" si="33">BO54</f>
        <v>Аскорбиновая кислота</v>
      </c>
      <c r="BP71" s="112" t="s">
        <v>5</v>
      </c>
      <c r="BQ71" s="112" t="s">
        <v>6</v>
      </c>
    </row>
    <row r="72" spans="1:69" ht="36" customHeight="1" x14ac:dyDescent="0.3">
      <c r="A72" s="88"/>
      <c r="B72" s="5" t="s">
        <v>7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113"/>
      <c r="BQ72" s="113"/>
    </row>
    <row r="73" spans="1:69" ht="15" customHeight="1" x14ac:dyDescent="0.3">
      <c r="A73" s="99"/>
      <c r="B73" s="9" t="s">
        <v>12</v>
      </c>
      <c r="C73" s="92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3">
      <c r="A74" s="99"/>
      <c r="B74" s="6" t="s">
        <v>13</v>
      </c>
      <c r="C74" s="92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3">
      <c r="A75" s="99"/>
      <c r="B75" s="6" t="s">
        <v>14</v>
      </c>
      <c r="C75" s="92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3">
      <c r="A76" s="99"/>
      <c r="B76" s="11" t="s">
        <v>15</v>
      </c>
      <c r="C76" s="92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3">
      <c r="A77" s="99"/>
      <c r="B77" s="11" t="s">
        <v>16</v>
      </c>
      <c r="C77" s="92"/>
      <c r="D77" s="6">
        <f t="shared" ref="D77:AJ79" si="40">D18</f>
        <v>0</v>
      </c>
      <c r="E77" s="6">
        <f t="shared" si="40"/>
        <v>5.373E-2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3">
      <c r="A78" s="99"/>
      <c r="B78" s="11" t="s">
        <v>17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0.17433999999999999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0</v>
      </c>
    </row>
    <row r="79" spans="1:69" ht="15" customHeight="1" x14ac:dyDescent="0.3">
      <c r="A79" s="100"/>
      <c r="B79" s="11"/>
      <c r="C79" s="93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399999999999999" x14ac:dyDescent="0.35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5.373E-2</v>
      </c>
      <c r="F80" s="47">
        <f t="shared" si="44"/>
        <v>0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</v>
      </c>
      <c r="AA80" s="47">
        <f t="shared" si="44"/>
        <v>0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0.17433999999999999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0</v>
      </c>
    </row>
    <row r="81" spans="1:69" ht="17.399999999999999" x14ac:dyDescent="0.35">
      <c r="A81" s="44"/>
      <c r="B81" s="45" t="s">
        <v>35</v>
      </c>
      <c r="C81" s="46"/>
      <c r="D81" s="48">
        <f t="shared" ref="D81:BN81" si="47">PRODUCT(D80,$F$6)</f>
        <v>0.69</v>
      </c>
      <c r="E81" s="48">
        <f t="shared" si="47"/>
        <v>1.2357899999999999</v>
      </c>
      <c r="F81" s="48">
        <f t="shared" si="47"/>
        <v>0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0.184</v>
      </c>
      <c r="L81" s="48">
        <f t="shared" si="47"/>
        <v>0.23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</v>
      </c>
      <c r="AA81" s="48">
        <f t="shared" si="47"/>
        <v>0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4.0098199999999995</v>
      </c>
      <c r="AI81" s="48">
        <f t="shared" si="47"/>
        <v>0</v>
      </c>
      <c r="AJ81" s="48">
        <f t="shared" si="47"/>
        <v>2.07E-2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0.80500000000000005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0.69</v>
      </c>
      <c r="BB81" s="48">
        <f t="shared" si="47"/>
        <v>0.92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1.288</v>
      </c>
      <c r="BH81" s="48">
        <f t="shared" si="47"/>
        <v>0.57500000000000007</v>
      </c>
      <c r="BI81" s="48">
        <f t="shared" si="47"/>
        <v>0.39100000000000001</v>
      </c>
      <c r="BJ81" s="48">
        <f t="shared" si="47"/>
        <v>1.1500000000000001</v>
      </c>
      <c r="BK81" s="48">
        <f t="shared" si="47"/>
        <v>0</v>
      </c>
      <c r="BL81" s="48">
        <f t="shared" si="47"/>
        <v>0.184</v>
      </c>
      <c r="BM81" s="48">
        <f t="shared" si="47"/>
        <v>9.1999999999999998E-2</v>
      </c>
      <c r="BN81" s="48">
        <f t="shared" si="47"/>
        <v>0.115</v>
      </c>
      <c r="BO81" s="48">
        <f t="shared" ref="BO81" si="48">PRODUCT(BO80,$F$6)</f>
        <v>0</v>
      </c>
    </row>
    <row r="85" spans="1:69" ht="17.399999999999999" x14ac:dyDescent="0.35">
      <c r="A85" s="27"/>
      <c r="B85" s="28" t="s">
        <v>26</v>
      </c>
      <c r="C85" s="29" t="s">
        <v>27</v>
      </c>
      <c r="D85" s="30">
        <f t="shared" ref="D85:BN85" si="49">D45</f>
        <v>72.72</v>
      </c>
      <c r="E85" s="30">
        <f t="shared" si="49"/>
        <v>76</v>
      </c>
      <c r="F85" s="30">
        <f t="shared" si="49"/>
        <v>87</v>
      </c>
      <c r="G85" s="30">
        <f t="shared" si="49"/>
        <v>590</v>
      </c>
      <c r="H85" s="30">
        <f t="shared" si="49"/>
        <v>1250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529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752</v>
      </c>
      <c r="V85" s="30">
        <f>V45</f>
        <v>352.56</v>
      </c>
      <c r="W85" s="30">
        <f>W45</f>
        <v>139</v>
      </c>
      <c r="X85" s="30">
        <f t="shared" si="49"/>
        <v>14.1</v>
      </c>
      <c r="Y85" s="30">
        <f t="shared" si="49"/>
        <v>0</v>
      </c>
      <c r="Z85" s="30">
        <f t="shared" si="49"/>
        <v>461</v>
      </c>
      <c r="AA85" s="30">
        <f t="shared" si="49"/>
        <v>341</v>
      </c>
      <c r="AB85" s="30">
        <f t="shared" si="49"/>
        <v>361</v>
      </c>
      <c r="AC85" s="30">
        <f t="shared" si="49"/>
        <v>250</v>
      </c>
      <c r="AD85" s="30">
        <f t="shared" si="49"/>
        <v>145</v>
      </c>
      <c r="AE85" s="30">
        <f t="shared" si="49"/>
        <v>454</v>
      </c>
      <c r="AF85" s="30">
        <f t="shared" si="49"/>
        <v>209</v>
      </c>
      <c r="AG85" s="30">
        <f t="shared" si="49"/>
        <v>227.27</v>
      </c>
      <c r="AH85" s="30">
        <f t="shared" si="49"/>
        <v>69.2</v>
      </c>
      <c r="AI85" s="30">
        <f t="shared" si="49"/>
        <v>59.25</v>
      </c>
      <c r="AJ85" s="30">
        <f t="shared" si="49"/>
        <v>50</v>
      </c>
      <c r="AK85" s="30">
        <f t="shared" si="49"/>
        <v>190</v>
      </c>
      <c r="AL85" s="30">
        <f t="shared" si="49"/>
        <v>200</v>
      </c>
      <c r="AM85" s="30">
        <f t="shared" si="49"/>
        <v>636.84</v>
      </c>
      <c r="AN85" s="30">
        <f t="shared" si="49"/>
        <v>267</v>
      </c>
      <c r="AO85" s="30">
        <f t="shared" si="49"/>
        <v>0</v>
      </c>
      <c r="AP85" s="30">
        <f t="shared" si="49"/>
        <v>206.9</v>
      </c>
      <c r="AQ85" s="30">
        <f t="shared" si="49"/>
        <v>63.75</v>
      </c>
      <c r="AR85" s="30">
        <f t="shared" si="49"/>
        <v>65.33</v>
      </c>
      <c r="AS85" s="30">
        <f t="shared" si="49"/>
        <v>76</v>
      </c>
      <c r="AT85" s="30">
        <f t="shared" si="49"/>
        <v>64.290000000000006</v>
      </c>
      <c r="AU85" s="30">
        <f t="shared" si="49"/>
        <v>60.71</v>
      </c>
      <c r="AV85" s="30">
        <f t="shared" si="49"/>
        <v>51.25</v>
      </c>
      <c r="AW85" s="30">
        <f t="shared" si="49"/>
        <v>77.14</v>
      </c>
      <c r="AX85" s="30">
        <f t="shared" si="49"/>
        <v>68</v>
      </c>
      <c r="AY85" s="30">
        <f t="shared" si="49"/>
        <v>60</v>
      </c>
      <c r="AZ85" s="30">
        <f t="shared" si="49"/>
        <v>137.33000000000001</v>
      </c>
      <c r="BA85" s="30">
        <f t="shared" si="49"/>
        <v>296</v>
      </c>
      <c r="BB85" s="30">
        <f t="shared" si="49"/>
        <v>593</v>
      </c>
      <c r="BC85" s="30">
        <f t="shared" si="49"/>
        <v>558</v>
      </c>
      <c r="BD85" s="30">
        <f t="shared" si="49"/>
        <v>231</v>
      </c>
      <c r="BE85" s="30">
        <f t="shared" si="49"/>
        <v>401</v>
      </c>
      <c r="BF85" s="30">
        <f t="shared" si="49"/>
        <v>0</v>
      </c>
      <c r="BG85" s="30">
        <f t="shared" si="49"/>
        <v>26</v>
      </c>
      <c r="BH85" s="30">
        <f t="shared" si="49"/>
        <v>37</v>
      </c>
      <c r="BI85" s="30">
        <f t="shared" si="49"/>
        <v>25</v>
      </c>
      <c r="BJ85" s="30">
        <f t="shared" si="49"/>
        <v>25.59</v>
      </c>
      <c r="BK85" s="30">
        <f t="shared" si="49"/>
        <v>34</v>
      </c>
      <c r="BL85" s="30">
        <f t="shared" si="49"/>
        <v>304</v>
      </c>
      <c r="BM85" s="30">
        <f t="shared" si="49"/>
        <v>138.88</v>
      </c>
      <c r="BN85" s="30">
        <f t="shared" si="49"/>
        <v>20</v>
      </c>
      <c r="BO85" s="30">
        <f t="shared" ref="BO85" si="50">BO45</f>
        <v>10000</v>
      </c>
    </row>
    <row r="86" spans="1:69" ht="17.399999999999999" x14ac:dyDescent="0.35">
      <c r="B86" s="21" t="s">
        <v>28</v>
      </c>
      <c r="C86" s="22" t="s">
        <v>27</v>
      </c>
      <c r="D86" s="23">
        <f t="shared" ref="D86:BN86" si="51">D85/1000</f>
        <v>7.2719999999999993E-2</v>
      </c>
      <c r="E86" s="23">
        <f t="shared" si="51"/>
        <v>7.5999999999999998E-2</v>
      </c>
      <c r="F86" s="23">
        <f t="shared" si="51"/>
        <v>8.6999999999999994E-2</v>
      </c>
      <c r="G86" s="23">
        <f t="shared" si="51"/>
        <v>0.59</v>
      </c>
      <c r="H86" s="23">
        <f t="shared" si="51"/>
        <v>1.25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0.52900000000000003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0.752</v>
      </c>
      <c r="V86" s="23">
        <f>V85/1000</f>
        <v>0.35255999999999998</v>
      </c>
      <c r="W86" s="23">
        <f>W85/1000</f>
        <v>0.13900000000000001</v>
      </c>
      <c r="X86" s="23">
        <f t="shared" si="51"/>
        <v>1.41E-2</v>
      </c>
      <c r="Y86" s="23">
        <f t="shared" si="51"/>
        <v>0</v>
      </c>
      <c r="Z86" s="23">
        <f t="shared" si="51"/>
        <v>0.46100000000000002</v>
      </c>
      <c r="AA86" s="23">
        <f t="shared" si="51"/>
        <v>0.34100000000000003</v>
      </c>
      <c r="AB86" s="23">
        <f t="shared" si="51"/>
        <v>0.36099999999999999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0.45400000000000001</v>
      </c>
      <c r="AF86" s="23">
        <f t="shared" si="51"/>
        <v>0.20899999999999999</v>
      </c>
      <c r="AG86" s="23">
        <f t="shared" si="51"/>
        <v>0.22727</v>
      </c>
      <c r="AH86" s="23">
        <f t="shared" si="51"/>
        <v>6.9199999999999998E-2</v>
      </c>
      <c r="AI86" s="23">
        <f t="shared" si="51"/>
        <v>5.9249999999999997E-2</v>
      </c>
      <c r="AJ86" s="23">
        <f t="shared" si="51"/>
        <v>0.05</v>
      </c>
      <c r="AK86" s="23">
        <f t="shared" si="51"/>
        <v>0.19</v>
      </c>
      <c r="AL86" s="23">
        <f t="shared" si="51"/>
        <v>0.2</v>
      </c>
      <c r="AM86" s="23">
        <f t="shared" si="51"/>
        <v>0.63684000000000007</v>
      </c>
      <c r="AN86" s="23">
        <f t="shared" si="51"/>
        <v>0.26700000000000002</v>
      </c>
      <c r="AO86" s="23">
        <f t="shared" si="51"/>
        <v>0</v>
      </c>
      <c r="AP86" s="23">
        <f t="shared" si="51"/>
        <v>0.2069</v>
      </c>
      <c r="AQ86" s="23">
        <f t="shared" si="51"/>
        <v>6.3750000000000001E-2</v>
      </c>
      <c r="AR86" s="23">
        <f t="shared" si="51"/>
        <v>6.5329999999999999E-2</v>
      </c>
      <c r="AS86" s="23">
        <f t="shared" si="51"/>
        <v>7.5999999999999998E-2</v>
      </c>
      <c r="AT86" s="23">
        <f t="shared" si="51"/>
        <v>6.429E-2</v>
      </c>
      <c r="AU86" s="23">
        <f t="shared" si="51"/>
        <v>6.071E-2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6.8000000000000005E-2</v>
      </c>
      <c r="AY86" s="23">
        <f t="shared" si="51"/>
        <v>0.06</v>
      </c>
      <c r="AZ86" s="23">
        <f t="shared" si="51"/>
        <v>0.13733000000000001</v>
      </c>
      <c r="BA86" s="23">
        <f t="shared" si="51"/>
        <v>0.29599999999999999</v>
      </c>
      <c r="BB86" s="23">
        <f t="shared" si="51"/>
        <v>0.59299999999999997</v>
      </c>
      <c r="BC86" s="23">
        <f t="shared" si="51"/>
        <v>0.55800000000000005</v>
      </c>
      <c r="BD86" s="23">
        <f t="shared" si="51"/>
        <v>0.23100000000000001</v>
      </c>
      <c r="BE86" s="23">
        <f t="shared" si="51"/>
        <v>0.40100000000000002</v>
      </c>
      <c r="BF86" s="23">
        <f t="shared" si="51"/>
        <v>0</v>
      </c>
      <c r="BG86" s="23">
        <f t="shared" si="51"/>
        <v>2.5999999999999999E-2</v>
      </c>
      <c r="BH86" s="23">
        <f t="shared" si="51"/>
        <v>3.6999999999999998E-2</v>
      </c>
      <c r="BI86" s="23">
        <f t="shared" si="51"/>
        <v>2.5000000000000001E-2</v>
      </c>
      <c r="BJ86" s="23">
        <f t="shared" si="51"/>
        <v>2.5589999999999998E-2</v>
      </c>
      <c r="BK86" s="23">
        <f t="shared" si="51"/>
        <v>3.4000000000000002E-2</v>
      </c>
      <c r="BL86" s="23">
        <f t="shared" si="51"/>
        <v>0.30399999999999999</v>
      </c>
      <c r="BM86" s="23">
        <f t="shared" si="51"/>
        <v>0.13888</v>
      </c>
      <c r="BN86" s="23">
        <f t="shared" si="51"/>
        <v>0.02</v>
      </c>
      <c r="BO86" s="23">
        <f t="shared" ref="BO86" si="52">BO85/1000</f>
        <v>10</v>
      </c>
    </row>
    <row r="87" spans="1:69" ht="17.399999999999999" x14ac:dyDescent="0.35">
      <c r="A87" s="31"/>
      <c r="B87" s="32" t="s">
        <v>29</v>
      </c>
      <c r="C87" s="111"/>
      <c r="D87" s="33">
        <f t="shared" ref="D87:BN87" si="53">D81*D85</f>
        <v>50.176799999999993</v>
      </c>
      <c r="E87" s="33">
        <f t="shared" si="53"/>
        <v>93.92004</v>
      </c>
      <c r="F87" s="33">
        <f t="shared" si="53"/>
        <v>0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134.07896</v>
      </c>
      <c r="L87" s="33">
        <f t="shared" si="53"/>
        <v>48.5047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277.47954399999998</v>
      </c>
      <c r="AI87" s="33">
        <f t="shared" si="53"/>
        <v>0</v>
      </c>
      <c r="AJ87" s="33">
        <f t="shared" si="53"/>
        <v>1.0349999999999999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61.180000000000007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204.23999999999998</v>
      </c>
      <c r="BB87" s="33">
        <f t="shared" si="53"/>
        <v>545.56000000000006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33.488</v>
      </c>
      <c r="BH87" s="33">
        <f t="shared" si="53"/>
        <v>21.275000000000002</v>
      </c>
      <c r="BI87" s="33">
        <f t="shared" si="53"/>
        <v>9.7750000000000004</v>
      </c>
      <c r="BJ87" s="33">
        <f t="shared" si="53"/>
        <v>29.428500000000003</v>
      </c>
      <c r="BK87" s="33">
        <f t="shared" si="53"/>
        <v>0</v>
      </c>
      <c r="BL87" s="33">
        <f t="shared" si="53"/>
        <v>55.936</v>
      </c>
      <c r="BM87" s="33">
        <f t="shared" si="53"/>
        <v>12.776959999999999</v>
      </c>
      <c r="BN87" s="33">
        <f t="shared" si="53"/>
        <v>2.3000000000000003</v>
      </c>
      <c r="BO87" s="33">
        <f t="shared" ref="BO87" si="54">BO81*BO85</f>
        <v>0</v>
      </c>
      <c r="BP87" s="34">
        <f>SUM(D87:BN87)</f>
        <v>1581.1545040000001</v>
      </c>
      <c r="BQ87" s="35">
        <f>BP87/$C$21</f>
        <v>68.745848000000009</v>
      </c>
    </row>
    <row r="88" spans="1:69" ht="17.399999999999999" x14ac:dyDescent="0.35">
      <c r="A88" s="31"/>
      <c r="B88" s="32" t="s">
        <v>30</v>
      </c>
      <c r="C88" s="111"/>
      <c r="D88" s="33">
        <f t="shared" ref="D88:BN88" si="55">D81*D85</f>
        <v>50.176799999999993</v>
      </c>
      <c r="E88" s="33">
        <f t="shared" si="55"/>
        <v>93.92004</v>
      </c>
      <c r="F88" s="33">
        <f t="shared" si="55"/>
        <v>0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134.07896</v>
      </c>
      <c r="L88" s="33">
        <f t="shared" si="55"/>
        <v>48.5047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0</v>
      </c>
      <c r="AA88" s="33">
        <f t="shared" si="55"/>
        <v>0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277.47954399999998</v>
      </c>
      <c r="AI88" s="33">
        <f t="shared" si="55"/>
        <v>0</v>
      </c>
      <c r="AJ88" s="33">
        <f t="shared" si="55"/>
        <v>1.0349999999999999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61.180000000000007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204.23999999999998</v>
      </c>
      <c r="BB88" s="33">
        <f t="shared" si="55"/>
        <v>545.56000000000006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33.488</v>
      </c>
      <c r="BH88" s="33">
        <f t="shared" si="55"/>
        <v>21.275000000000002</v>
      </c>
      <c r="BI88" s="33">
        <f t="shared" si="55"/>
        <v>9.7750000000000004</v>
      </c>
      <c r="BJ88" s="33">
        <f t="shared" si="55"/>
        <v>29.428500000000003</v>
      </c>
      <c r="BK88" s="33">
        <f t="shared" si="55"/>
        <v>0</v>
      </c>
      <c r="BL88" s="33">
        <f t="shared" si="55"/>
        <v>55.936</v>
      </c>
      <c r="BM88" s="33">
        <f t="shared" si="55"/>
        <v>12.776959999999999</v>
      </c>
      <c r="BN88" s="33">
        <f t="shared" si="55"/>
        <v>2.3000000000000003</v>
      </c>
      <c r="BO88" s="33">
        <f t="shared" ref="BO88" si="56">BO81*BO85</f>
        <v>0</v>
      </c>
      <c r="BP88" s="34">
        <f>SUM(D88:BN88)</f>
        <v>1581.1545040000001</v>
      </c>
      <c r="BQ88" s="35">
        <f>BP88/$C$9</f>
        <v>68.745848000000009</v>
      </c>
    </row>
    <row r="90" spans="1:69" x14ac:dyDescent="0.3">
      <c r="J90" t="s">
        <v>33</v>
      </c>
      <c r="K90" t="s">
        <v>2</v>
      </c>
      <c r="V90" t="s">
        <v>36</v>
      </c>
      <c r="AH90" s="2">
        <v>0</v>
      </c>
    </row>
    <row r="91" spans="1:69" ht="15" customHeight="1" x14ac:dyDescent="0.3">
      <c r="A91" s="87"/>
      <c r="B91" s="4" t="s">
        <v>3</v>
      </c>
      <c r="C91" s="83" t="s">
        <v>4</v>
      </c>
      <c r="D91" s="83" t="str">
        <f t="shared" ref="D91:BN91" si="57">D54</f>
        <v>Хлеб пшеничный</v>
      </c>
      <c r="E91" s="83" t="str">
        <f t="shared" si="57"/>
        <v>Хлеб ржано-пшеничный</v>
      </c>
      <c r="F91" s="83" t="str">
        <f t="shared" si="57"/>
        <v>Сахар</v>
      </c>
      <c r="G91" s="83" t="str">
        <f t="shared" si="57"/>
        <v>Чай</v>
      </c>
      <c r="H91" s="83" t="str">
        <f t="shared" si="57"/>
        <v>Какао</v>
      </c>
      <c r="I91" s="83" t="str">
        <f t="shared" si="57"/>
        <v>Кофейный напиток</v>
      </c>
      <c r="J91" s="83" t="str">
        <f t="shared" si="57"/>
        <v>Молоко 2,5%</v>
      </c>
      <c r="K91" s="83" t="str">
        <f t="shared" si="57"/>
        <v>Масло сливочное</v>
      </c>
      <c r="L91" s="83" t="str">
        <f t="shared" si="57"/>
        <v>Сметана 15%</v>
      </c>
      <c r="M91" s="83" t="str">
        <f t="shared" si="57"/>
        <v>Молоко сухое</v>
      </c>
      <c r="N91" s="83" t="str">
        <f t="shared" si="57"/>
        <v>Снежок 2,5 %</v>
      </c>
      <c r="O91" s="83" t="str">
        <f t="shared" si="57"/>
        <v>Творог 5%</v>
      </c>
      <c r="P91" s="83" t="str">
        <f t="shared" si="57"/>
        <v>Молоко сгущенное</v>
      </c>
      <c r="Q91" s="83" t="str">
        <f t="shared" si="57"/>
        <v xml:space="preserve">Джем Сава </v>
      </c>
      <c r="R91" s="83" t="str">
        <f t="shared" si="57"/>
        <v>Сыр</v>
      </c>
      <c r="S91" s="83" t="str">
        <f>S54</f>
        <v>Зеленый горошек</v>
      </c>
      <c r="T91" s="83" t="str">
        <f>T54</f>
        <v>Кукуруза консервирован.</v>
      </c>
      <c r="U91" s="83" t="str">
        <f>U54</f>
        <v>Консервы рыбные</v>
      </c>
      <c r="V91" s="83" t="str">
        <f>V54</f>
        <v>Огурцы консервирован.</v>
      </c>
      <c r="W91" s="83" t="str">
        <f>W54</f>
        <v>Огурцы свежие</v>
      </c>
      <c r="X91" s="83" t="str">
        <f t="shared" si="57"/>
        <v>Яйцо</v>
      </c>
      <c r="Y91" s="83" t="str">
        <f t="shared" si="57"/>
        <v>Икра кабачковая</v>
      </c>
      <c r="Z91" s="83" t="str">
        <f t="shared" si="57"/>
        <v>Изюм</v>
      </c>
      <c r="AA91" s="83" t="str">
        <f t="shared" si="57"/>
        <v>Курага</v>
      </c>
      <c r="AB91" s="83" t="str">
        <f t="shared" si="57"/>
        <v>Чернослив</v>
      </c>
      <c r="AC91" s="83" t="str">
        <f t="shared" si="57"/>
        <v>Шиповник</v>
      </c>
      <c r="AD91" s="83" t="str">
        <f t="shared" si="57"/>
        <v>Сухофрукты</v>
      </c>
      <c r="AE91" s="83" t="str">
        <f t="shared" si="57"/>
        <v>Ягода свежемороженная</v>
      </c>
      <c r="AF91" s="83" t="str">
        <f t="shared" si="57"/>
        <v>Лимон</v>
      </c>
      <c r="AG91" s="83" t="str">
        <f t="shared" si="57"/>
        <v>Кисель</v>
      </c>
      <c r="AH91" s="83" t="str">
        <f t="shared" si="57"/>
        <v xml:space="preserve">Сок </v>
      </c>
      <c r="AI91" s="83" t="str">
        <f t="shared" si="57"/>
        <v>Макаронные изделия</v>
      </c>
      <c r="AJ91" s="83" t="str">
        <f t="shared" si="57"/>
        <v>Мука</v>
      </c>
      <c r="AK91" s="83" t="str">
        <f t="shared" si="57"/>
        <v>Дрожжи</v>
      </c>
      <c r="AL91" s="83" t="str">
        <f t="shared" si="57"/>
        <v>Печенье</v>
      </c>
      <c r="AM91" s="83" t="str">
        <f t="shared" si="57"/>
        <v>Пряники</v>
      </c>
      <c r="AN91" s="83" t="str">
        <f t="shared" si="57"/>
        <v>Вафли</v>
      </c>
      <c r="AO91" s="83" t="str">
        <f t="shared" si="57"/>
        <v>Конфеты</v>
      </c>
      <c r="AP91" s="83" t="str">
        <f t="shared" si="57"/>
        <v>Повидло Сава</v>
      </c>
      <c r="AQ91" s="83" t="str">
        <f t="shared" si="57"/>
        <v>Крупа геркулес</v>
      </c>
      <c r="AR91" s="83" t="str">
        <f t="shared" si="57"/>
        <v>Крупа горох</v>
      </c>
      <c r="AS91" s="83" t="str">
        <f t="shared" si="57"/>
        <v>Крупа гречневая</v>
      </c>
      <c r="AT91" s="83" t="str">
        <f t="shared" si="57"/>
        <v>Крупа кукурузная</v>
      </c>
      <c r="AU91" s="83" t="str">
        <f t="shared" si="57"/>
        <v>Крупа манная</v>
      </c>
      <c r="AV91" s="83" t="str">
        <f t="shared" si="57"/>
        <v>Крупа перловая</v>
      </c>
      <c r="AW91" s="83" t="str">
        <f t="shared" si="57"/>
        <v>Крупа пшеничная</v>
      </c>
      <c r="AX91" s="83" t="str">
        <f t="shared" si="57"/>
        <v>Крупа пшено</v>
      </c>
      <c r="AY91" s="83" t="str">
        <f t="shared" si="57"/>
        <v>Крупа ячневая</v>
      </c>
      <c r="AZ91" s="83" t="str">
        <f t="shared" si="57"/>
        <v>Рис</v>
      </c>
      <c r="BA91" s="83" t="str">
        <f t="shared" si="57"/>
        <v>Цыпленок бройлер</v>
      </c>
      <c r="BB91" s="83" t="str">
        <f t="shared" si="57"/>
        <v>Филе куриное</v>
      </c>
      <c r="BC91" s="83" t="str">
        <f t="shared" si="57"/>
        <v>Фарш говяжий</v>
      </c>
      <c r="BD91" s="83" t="str">
        <f t="shared" si="57"/>
        <v>Печень куриная</v>
      </c>
      <c r="BE91" s="83" t="str">
        <f t="shared" si="57"/>
        <v>Филе минтая</v>
      </c>
      <c r="BF91" s="83" t="str">
        <f t="shared" si="57"/>
        <v>Филе сельди слабосол.</v>
      </c>
      <c r="BG91" s="83" t="str">
        <f t="shared" si="57"/>
        <v>Картофель</v>
      </c>
      <c r="BH91" s="83" t="str">
        <f t="shared" si="57"/>
        <v>Морковь</v>
      </c>
      <c r="BI91" s="83" t="str">
        <f t="shared" si="57"/>
        <v>Лук</v>
      </c>
      <c r="BJ91" s="83" t="str">
        <f t="shared" si="57"/>
        <v>Капуста</v>
      </c>
      <c r="BK91" s="83" t="str">
        <f t="shared" si="57"/>
        <v>Свекла</v>
      </c>
      <c r="BL91" s="83" t="str">
        <f t="shared" si="57"/>
        <v>Томатная паста</v>
      </c>
      <c r="BM91" s="83" t="str">
        <f t="shared" si="57"/>
        <v>Масло растительное</v>
      </c>
      <c r="BN91" s="83" t="str">
        <f t="shared" si="57"/>
        <v>Соль</v>
      </c>
      <c r="BO91" s="83" t="str">
        <f t="shared" ref="BO91" si="58">BO54</f>
        <v>Аскорбиновая кислота</v>
      </c>
      <c r="BP91" s="112" t="s">
        <v>5</v>
      </c>
      <c r="BQ91" s="112" t="s">
        <v>6</v>
      </c>
    </row>
    <row r="92" spans="1:69" ht="36" customHeight="1" x14ac:dyDescent="0.3">
      <c r="A92" s="88"/>
      <c r="B92" s="5" t="s">
        <v>7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113"/>
      <c r="BQ92" s="113"/>
    </row>
    <row r="93" spans="1:69" x14ac:dyDescent="0.3">
      <c r="A93" s="107" t="s">
        <v>18</v>
      </c>
      <c r="B93" s="6" t="s">
        <v>19</v>
      </c>
      <c r="C93" s="91">
        <f>$F$6</f>
        <v>23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3">
      <c r="A94" s="99"/>
      <c r="B94" s="6" t="s">
        <v>20</v>
      </c>
      <c r="C94" s="92"/>
      <c r="D94" s="6">
        <f t="shared" si="59"/>
        <v>0</v>
      </c>
      <c r="E94" s="6">
        <f t="shared" si="59"/>
        <v>0</v>
      </c>
      <c r="F94" s="6">
        <f t="shared" si="59"/>
        <v>0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</v>
      </c>
      <c r="K94" s="6">
        <f t="shared" si="59"/>
        <v>0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0.03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1">BO22</f>
        <v>0</v>
      </c>
      <c r="BP94" s="38"/>
    </row>
    <row r="95" spans="1:69" x14ac:dyDescent="0.3">
      <c r="A95" s="99"/>
      <c r="B95" s="6"/>
      <c r="C95" s="92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3">
      <c r="A96" s="100"/>
      <c r="B96" s="6"/>
      <c r="C96" s="93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399999999999999" x14ac:dyDescent="0.35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8.9999999999999993E-3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</v>
      </c>
      <c r="K97" s="47">
        <f t="shared" si="64"/>
        <v>0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0</v>
      </c>
      <c r="AK97" s="47">
        <f t="shared" si="64"/>
        <v>0</v>
      </c>
      <c r="AL97" s="47">
        <f t="shared" si="64"/>
        <v>0</v>
      </c>
      <c r="AM97" s="47">
        <f t="shared" si="64"/>
        <v>0</v>
      </c>
      <c r="AN97" s="47">
        <f t="shared" si="64"/>
        <v>0.03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0</v>
      </c>
      <c r="BO97" s="47">
        <f t="shared" ref="BO97" si="66">SUM(BO93:BO96)</f>
        <v>0</v>
      </c>
    </row>
    <row r="98" spans="1:69" ht="17.399999999999999" x14ac:dyDescent="0.35">
      <c r="A98" s="44"/>
      <c r="B98" s="45" t="s">
        <v>35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0.20699999999999999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0</v>
      </c>
      <c r="K98" s="48">
        <f t="shared" si="67"/>
        <v>0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0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0.29899999999999999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0</v>
      </c>
      <c r="AK98" s="48">
        <f t="shared" si="67"/>
        <v>0</v>
      </c>
      <c r="AL98" s="48">
        <f t="shared" si="67"/>
        <v>0</v>
      </c>
      <c r="AM98" s="48">
        <f t="shared" si="67"/>
        <v>0</v>
      </c>
      <c r="AN98" s="48">
        <f t="shared" si="67"/>
        <v>0.69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0</v>
      </c>
      <c r="BO98" s="48">
        <f t="shared" ref="BO98" si="69">PRODUCT(BO97,$F$6)</f>
        <v>0</v>
      </c>
    </row>
    <row r="102" spans="1:69" ht="17.399999999999999" x14ac:dyDescent="0.35">
      <c r="A102" s="27"/>
      <c r="B102" s="28" t="s">
        <v>26</v>
      </c>
      <c r="C102" s="29" t="s">
        <v>27</v>
      </c>
      <c r="D102" s="30">
        <f t="shared" ref="D102:BN102" si="70">D45</f>
        <v>72.72</v>
      </c>
      <c r="E102" s="30">
        <f t="shared" si="70"/>
        <v>76</v>
      </c>
      <c r="F102" s="30">
        <f t="shared" si="70"/>
        <v>87</v>
      </c>
      <c r="G102" s="30">
        <f t="shared" si="70"/>
        <v>590</v>
      </c>
      <c r="H102" s="30">
        <f t="shared" si="70"/>
        <v>1250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529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752</v>
      </c>
      <c r="V102" s="30">
        <f>V45</f>
        <v>352.56</v>
      </c>
      <c r="W102" s="30">
        <f>W45</f>
        <v>139</v>
      </c>
      <c r="X102" s="30">
        <f t="shared" si="70"/>
        <v>14.1</v>
      </c>
      <c r="Y102" s="30">
        <f t="shared" si="70"/>
        <v>0</v>
      </c>
      <c r="Z102" s="30">
        <f t="shared" si="70"/>
        <v>461</v>
      </c>
      <c r="AA102" s="30">
        <f t="shared" si="70"/>
        <v>341</v>
      </c>
      <c r="AB102" s="30">
        <f t="shared" si="70"/>
        <v>361</v>
      </c>
      <c r="AC102" s="30">
        <f t="shared" si="70"/>
        <v>250</v>
      </c>
      <c r="AD102" s="30">
        <f t="shared" si="70"/>
        <v>145</v>
      </c>
      <c r="AE102" s="30">
        <f t="shared" si="70"/>
        <v>454</v>
      </c>
      <c r="AF102" s="30">
        <f t="shared" si="70"/>
        <v>209</v>
      </c>
      <c r="AG102" s="30">
        <f t="shared" si="70"/>
        <v>227.27</v>
      </c>
      <c r="AH102" s="30">
        <f t="shared" si="70"/>
        <v>69.2</v>
      </c>
      <c r="AI102" s="30">
        <f t="shared" si="70"/>
        <v>59.25</v>
      </c>
      <c r="AJ102" s="30">
        <f t="shared" si="70"/>
        <v>50</v>
      </c>
      <c r="AK102" s="30">
        <f t="shared" si="70"/>
        <v>190</v>
      </c>
      <c r="AL102" s="30">
        <f t="shared" si="70"/>
        <v>200</v>
      </c>
      <c r="AM102" s="30">
        <f t="shared" si="70"/>
        <v>636.84</v>
      </c>
      <c r="AN102" s="30">
        <f t="shared" si="70"/>
        <v>267</v>
      </c>
      <c r="AO102" s="30">
        <f t="shared" si="70"/>
        <v>0</v>
      </c>
      <c r="AP102" s="30">
        <f t="shared" si="70"/>
        <v>206.9</v>
      </c>
      <c r="AQ102" s="30">
        <f t="shared" si="70"/>
        <v>63.75</v>
      </c>
      <c r="AR102" s="30">
        <f t="shared" si="70"/>
        <v>65.33</v>
      </c>
      <c r="AS102" s="30">
        <f t="shared" si="70"/>
        <v>76</v>
      </c>
      <c r="AT102" s="30">
        <f t="shared" si="70"/>
        <v>64.290000000000006</v>
      </c>
      <c r="AU102" s="30">
        <f t="shared" si="70"/>
        <v>60.71</v>
      </c>
      <c r="AV102" s="30">
        <f t="shared" si="70"/>
        <v>51.25</v>
      </c>
      <c r="AW102" s="30">
        <f t="shared" si="70"/>
        <v>77.14</v>
      </c>
      <c r="AX102" s="30">
        <f t="shared" si="70"/>
        <v>68</v>
      </c>
      <c r="AY102" s="30">
        <f t="shared" si="70"/>
        <v>60</v>
      </c>
      <c r="AZ102" s="30">
        <f t="shared" si="70"/>
        <v>137.33000000000001</v>
      </c>
      <c r="BA102" s="30">
        <f t="shared" si="70"/>
        <v>296</v>
      </c>
      <c r="BB102" s="30">
        <f t="shared" si="70"/>
        <v>593</v>
      </c>
      <c r="BC102" s="30">
        <f t="shared" si="70"/>
        <v>558</v>
      </c>
      <c r="BD102" s="30">
        <f t="shared" si="70"/>
        <v>231</v>
      </c>
      <c r="BE102" s="30">
        <f t="shared" si="70"/>
        <v>401</v>
      </c>
      <c r="BF102" s="30">
        <f t="shared" si="70"/>
        <v>0</v>
      </c>
      <c r="BG102" s="30">
        <f t="shared" si="70"/>
        <v>26</v>
      </c>
      <c r="BH102" s="30">
        <f t="shared" si="70"/>
        <v>37</v>
      </c>
      <c r="BI102" s="30">
        <f t="shared" si="70"/>
        <v>25</v>
      </c>
      <c r="BJ102" s="30">
        <f t="shared" si="70"/>
        <v>25.59</v>
      </c>
      <c r="BK102" s="30">
        <f t="shared" si="70"/>
        <v>34</v>
      </c>
      <c r="BL102" s="30">
        <f t="shared" si="70"/>
        <v>304</v>
      </c>
      <c r="BM102" s="30">
        <f t="shared" si="70"/>
        <v>138.88</v>
      </c>
      <c r="BN102" s="30">
        <f t="shared" si="70"/>
        <v>20</v>
      </c>
      <c r="BO102" s="30">
        <f t="shared" ref="BO102" si="71">BO45</f>
        <v>10000</v>
      </c>
    </row>
    <row r="103" spans="1:69" ht="17.399999999999999" x14ac:dyDescent="0.35">
      <c r="B103" s="21" t="s">
        <v>28</v>
      </c>
      <c r="C103" s="22" t="s">
        <v>27</v>
      </c>
      <c r="D103" s="23">
        <f t="shared" ref="D103:BN103" si="72">D102/1000</f>
        <v>7.2719999999999993E-2</v>
      </c>
      <c r="E103" s="23">
        <f t="shared" si="72"/>
        <v>7.5999999999999998E-2</v>
      </c>
      <c r="F103" s="23">
        <f t="shared" si="72"/>
        <v>8.6999999999999994E-2</v>
      </c>
      <c r="G103" s="23">
        <f t="shared" si="72"/>
        <v>0.59</v>
      </c>
      <c r="H103" s="23">
        <f t="shared" si="72"/>
        <v>1.25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0.52900000000000003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0.752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1.41E-2</v>
      </c>
      <c r="Y103" s="23">
        <f t="shared" si="72"/>
        <v>0</v>
      </c>
      <c r="Z103" s="23">
        <f t="shared" si="72"/>
        <v>0.46100000000000002</v>
      </c>
      <c r="AA103" s="23">
        <f t="shared" si="72"/>
        <v>0.34100000000000003</v>
      </c>
      <c r="AB103" s="23">
        <f t="shared" si="72"/>
        <v>0.36099999999999999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0.45400000000000001</v>
      </c>
      <c r="AF103" s="23">
        <f t="shared" si="72"/>
        <v>0.20899999999999999</v>
      </c>
      <c r="AG103" s="23">
        <f t="shared" si="72"/>
        <v>0.22727</v>
      </c>
      <c r="AH103" s="23">
        <f t="shared" si="72"/>
        <v>6.9199999999999998E-2</v>
      </c>
      <c r="AI103" s="23">
        <f t="shared" si="72"/>
        <v>5.9249999999999997E-2</v>
      </c>
      <c r="AJ103" s="23">
        <f t="shared" si="72"/>
        <v>0.05</v>
      </c>
      <c r="AK103" s="23">
        <f t="shared" si="72"/>
        <v>0.19</v>
      </c>
      <c r="AL103" s="23">
        <f t="shared" si="72"/>
        <v>0.2</v>
      </c>
      <c r="AM103" s="23">
        <f t="shared" si="72"/>
        <v>0.63684000000000007</v>
      </c>
      <c r="AN103" s="23">
        <f t="shared" si="72"/>
        <v>0.26700000000000002</v>
      </c>
      <c r="AO103" s="23">
        <f t="shared" si="72"/>
        <v>0</v>
      </c>
      <c r="AP103" s="23">
        <f t="shared" si="72"/>
        <v>0.2069</v>
      </c>
      <c r="AQ103" s="23">
        <f t="shared" si="72"/>
        <v>6.3750000000000001E-2</v>
      </c>
      <c r="AR103" s="23">
        <f t="shared" si="72"/>
        <v>6.5329999999999999E-2</v>
      </c>
      <c r="AS103" s="23">
        <f t="shared" si="72"/>
        <v>7.5999999999999998E-2</v>
      </c>
      <c r="AT103" s="23">
        <f t="shared" si="72"/>
        <v>6.429E-2</v>
      </c>
      <c r="AU103" s="23">
        <f t="shared" si="72"/>
        <v>6.071E-2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6.8000000000000005E-2</v>
      </c>
      <c r="AY103" s="23">
        <f t="shared" si="72"/>
        <v>0.06</v>
      </c>
      <c r="AZ103" s="23">
        <f t="shared" si="72"/>
        <v>0.13733000000000001</v>
      </c>
      <c r="BA103" s="23">
        <f t="shared" si="72"/>
        <v>0.29599999999999999</v>
      </c>
      <c r="BB103" s="23">
        <f t="shared" si="72"/>
        <v>0.59299999999999997</v>
      </c>
      <c r="BC103" s="23">
        <f t="shared" si="72"/>
        <v>0.55800000000000005</v>
      </c>
      <c r="BD103" s="23">
        <f t="shared" si="72"/>
        <v>0.23100000000000001</v>
      </c>
      <c r="BE103" s="23">
        <f t="shared" si="72"/>
        <v>0.40100000000000002</v>
      </c>
      <c r="BF103" s="23">
        <f t="shared" si="72"/>
        <v>0</v>
      </c>
      <c r="BG103" s="23">
        <f t="shared" si="72"/>
        <v>2.5999999999999999E-2</v>
      </c>
      <c r="BH103" s="23">
        <f t="shared" si="72"/>
        <v>3.6999999999999998E-2</v>
      </c>
      <c r="BI103" s="23">
        <f t="shared" si="72"/>
        <v>2.5000000000000001E-2</v>
      </c>
      <c r="BJ103" s="23">
        <f t="shared" si="72"/>
        <v>2.5589999999999998E-2</v>
      </c>
      <c r="BK103" s="23">
        <f t="shared" si="72"/>
        <v>3.4000000000000002E-2</v>
      </c>
      <c r="BL103" s="23">
        <f t="shared" si="72"/>
        <v>0.30399999999999999</v>
      </c>
      <c r="BM103" s="23">
        <f t="shared" si="72"/>
        <v>0.13888</v>
      </c>
      <c r="BN103" s="23">
        <f t="shared" si="72"/>
        <v>0.02</v>
      </c>
      <c r="BO103" s="23">
        <f t="shared" ref="BO103" si="73">BO102/1000</f>
        <v>10</v>
      </c>
    </row>
    <row r="104" spans="1:69" ht="17.399999999999999" x14ac:dyDescent="0.35">
      <c r="A104" s="31"/>
      <c r="B104" s="32" t="s">
        <v>29</v>
      </c>
      <c r="C104" s="111"/>
      <c r="D104" s="33">
        <f t="shared" ref="D104:BN104" si="74">D98*D102</f>
        <v>0</v>
      </c>
      <c r="E104" s="33">
        <f t="shared" si="74"/>
        <v>0</v>
      </c>
      <c r="F104" s="33">
        <f t="shared" si="74"/>
        <v>18.009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0</v>
      </c>
      <c r="K104" s="33">
        <f t="shared" si="74"/>
        <v>0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0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74.75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0</v>
      </c>
      <c r="AK104" s="33">
        <f t="shared" si="74"/>
        <v>0</v>
      </c>
      <c r="AL104" s="33">
        <f t="shared" si="74"/>
        <v>0</v>
      </c>
      <c r="AM104" s="33">
        <f t="shared" si="74"/>
        <v>0</v>
      </c>
      <c r="AN104" s="33">
        <f t="shared" si="74"/>
        <v>184.23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0</v>
      </c>
      <c r="BO104" s="33">
        <f t="shared" ref="BO104" si="75">BO98*BO102</f>
        <v>0</v>
      </c>
      <c r="BP104" s="34">
        <f>SUM(D104:BN104)</f>
        <v>276.98899999999998</v>
      </c>
      <c r="BQ104" s="35">
        <f>BP104/$C$21</f>
        <v>12.042999999999999</v>
      </c>
    </row>
    <row r="105" spans="1:69" ht="17.399999999999999" x14ac:dyDescent="0.35">
      <c r="A105" s="31"/>
      <c r="B105" s="32" t="s">
        <v>30</v>
      </c>
      <c r="C105" s="111"/>
      <c r="D105" s="33">
        <f t="shared" ref="D105:BN105" si="76">D98*D102</f>
        <v>0</v>
      </c>
      <c r="E105" s="33">
        <f t="shared" si="76"/>
        <v>0</v>
      </c>
      <c r="F105" s="33">
        <f t="shared" si="76"/>
        <v>18.009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0</v>
      </c>
      <c r="K105" s="33">
        <f t="shared" si="76"/>
        <v>0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0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74.75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0</v>
      </c>
      <c r="AK105" s="33">
        <f t="shared" si="76"/>
        <v>0</v>
      </c>
      <c r="AL105" s="33">
        <f t="shared" si="76"/>
        <v>0</v>
      </c>
      <c r="AM105" s="33">
        <f t="shared" si="76"/>
        <v>0</v>
      </c>
      <c r="AN105" s="33">
        <f t="shared" si="76"/>
        <v>184.23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0</v>
      </c>
      <c r="BO105" s="33">
        <f t="shared" ref="BO105" si="77">BO98*BO102</f>
        <v>0</v>
      </c>
      <c r="BP105" s="34">
        <f>SUM(D105:BN105)</f>
        <v>276.98899999999998</v>
      </c>
      <c r="BQ105" s="35">
        <f>BP105/$C$9</f>
        <v>12.042999999999999</v>
      </c>
    </row>
    <row r="107" spans="1:69" x14ac:dyDescent="0.3">
      <c r="J107" t="s">
        <v>33</v>
      </c>
      <c r="K107" t="s">
        <v>2</v>
      </c>
      <c r="V107" t="s">
        <v>36</v>
      </c>
      <c r="AH107" s="2">
        <v>0</v>
      </c>
    </row>
    <row r="108" spans="1:69" ht="15" customHeight="1" x14ac:dyDescent="0.3">
      <c r="A108" s="87"/>
      <c r="B108" s="4" t="s">
        <v>3</v>
      </c>
      <c r="C108" s="83" t="s">
        <v>4</v>
      </c>
      <c r="D108" s="83" t="str">
        <f t="shared" ref="D108:BN108" si="78">D54</f>
        <v>Хлеб пшеничный</v>
      </c>
      <c r="E108" s="83" t="str">
        <f t="shared" si="78"/>
        <v>Хлеб ржано-пшеничный</v>
      </c>
      <c r="F108" s="83" t="str">
        <f t="shared" si="78"/>
        <v>Сахар</v>
      </c>
      <c r="G108" s="83" t="str">
        <f t="shared" si="78"/>
        <v>Чай</v>
      </c>
      <c r="H108" s="83" t="str">
        <f t="shared" si="78"/>
        <v>Какао</v>
      </c>
      <c r="I108" s="83" t="str">
        <f t="shared" si="78"/>
        <v>Кофейный напиток</v>
      </c>
      <c r="J108" s="83" t="str">
        <f t="shared" si="78"/>
        <v>Молоко 2,5%</v>
      </c>
      <c r="K108" s="83" t="str">
        <f t="shared" si="78"/>
        <v>Масло сливочное</v>
      </c>
      <c r="L108" s="83" t="str">
        <f t="shared" si="78"/>
        <v>Сметана 15%</v>
      </c>
      <c r="M108" s="83" t="str">
        <f t="shared" si="78"/>
        <v>Молоко сухое</v>
      </c>
      <c r="N108" s="83" t="str">
        <f t="shared" si="78"/>
        <v>Снежок 2,5 %</v>
      </c>
      <c r="O108" s="83" t="str">
        <f t="shared" si="78"/>
        <v>Творог 5%</v>
      </c>
      <c r="P108" s="83" t="str">
        <f t="shared" si="78"/>
        <v>Молоко сгущенное</v>
      </c>
      <c r="Q108" s="83" t="str">
        <f t="shared" si="78"/>
        <v xml:space="preserve">Джем Сава </v>
      </c>
      <c r="R108" s="83" t="str">
        <f t="shared" si="78"/>
        <v>Сыр</v>
      </c>
      <c r="S108" s="83" t="str">
        <f>S54</f>
        <v>Зеленый горошек</v>
      </c>
      <c r="T108" s="83" t="str">
        <f>T54</f>
        <v>Кукуруза консервирован.</v>
      </c>
      <c r="U108" s="83" t="str">
        <f>U54</f>
        <v>Консервы рыбные</v>
      </c>
      <c r="V108" s="83" t="str">
        <f>V54</f>
        <v>Огурцы консервирован.</v>
      </c>
      <c r="W108" s="83" t="str">
        <f>W54</f>
        <v>Огурцы свежие</v>
      </c>
      <c r="X108" s="83" t="str">
        <f t="shared" si="78"/>
        <v>Яйцо</v>
      </c>
      <c r="Y108" s="83" t="str">
        <f t="shared" si="78"/>
        <v>Икра кабачковая</v>
      </c>
      <c r="Z108" s="83" t="str">
        <f t="shared" si="78"/>
        <v>Изюм</v>
      </c>
      <c r="AA108" s="83" t="str">
        <f t="shared" si="78"/>
        <v>Курага</v>
      </c>
      <c r="AB108" s="83" t="str">
        <f t="shared" si="78"/>
        <v>Чернослив</v>
      </c>
      <c r="AC108" s="83" t="str">
        <f t="shared" si="78"/>
        <v>Шиповник</v>
      </c>
      <c r="AD108" s="83" t="str">
        <f t="shared" si="78"/>
        <v>Сухофрукты</v>
      </c>
      <c r="AE108" s="83" t="str">
        <f t="shared" si="78"/>
        <v>Ягода свежемороженная</v>
      </c>
      <c r="AF108" s="83" t="str">
        <f t="shared" si="78"/>
        <v>Лимон</v>
      </c>
      <c r="AG108" s="83" t="str">
        <f t="shared" si="78"/>
        <v>Кисель</v>
      </c>
      <c r="AH108" s="83" t="str">
        <f t="shared" si="78"/>
        <v xml:space="preserve">Сок </v>
      </c>
      <c r="AI108" s="83" t="str">
        <f t="shared" si="78"/>
        <v>Макаронные изделия</v>
      </c>
      <c r="AJ108" s="83" t="str">
        <f t="shared" si="78"/>
        <v>Мука</v>
      </c>
      <c r="AK108" s="83" t="str">
        <f t="shared" si="78"/>
        <v>Дрожжи</v>
      </c>
      <c r="AL108" s="83" t="str">
        <f t="shared" si="78"/>
        <v>Печенье</v>
      </c>
      <c r="AM108" s="83" t="str">
        <f t="shared" si="78"/>
        <v>Пряники</v>
      </c>
      <c r="AN108" s="83" t="str">
        <f t="shared" si="78"/>
        <v>Вафли</v>
      </c>
      <c r="AO108" s="83" t="str">
        <f t="shared" si="78"/>
        <v>Конфеты</v>
      </c>
      <c r="AP108" s="83" t="str">
        <f t="shared" si="78"/>
        <v>Повидло Сава</v>
      </c>
      <c r="AQ108" s="83" t="str">
        <f t="shared" si="78"/>
        <v>Крупа геркулес</v>
      </c>
      <c r="AR108" s="83" t="str">
        <f t="shared" si="78"/>
        <v>Крупа горох</v>
      </c>
      <c r="AS108" s="83" t="str">
        <f t="shared" si="78"/>
        <v>Крупа гречневая</v>
      </c>
      <c r="AT108" s="83" t="str">
        <f t="shared" si="78"/>
        <v>Крупа кукурузная</v>
      </c>
      <c r="AU108" s="83" t="str">
        <f t="shared" si="78"/>
        <v>Крупа манная</v>
      </c>
      <c r="AV108" s="83" t="str">
        <f t="shared" si="78"/>
        <v>Крупа перловая</v>
      </c>
      <c r="AW108" s="83" t="str">
        <f t="shared" si="78"/>
        <v>Крупа пшеничная</v>
      </c>
      <c r="AX108" s="83" t="str">
        <f t="shared" si="78"/>
        <v>Крупа пшено</v>
      </c>
      <c r="AY108" s="83" t="str">
        <f t="shared" si="78"/>
        <v>Крупа ячневая</v>
      </c>
      <c r="AZ108" s="83" t="str">
        <f t="shared" si="78"/>
        <v>Рис</v>
      </c>
      <c r="BA108" s="83" t="str">
        <f t="shared" si="78"/>
        <v>Цыпленок бройлер</v>
      </c>
      <c r="BB108" s="83" t="str">
        <f t="shared" si="78"/>
        <v>Филе куриное</v>
      </c>
      <c r="BC108" s="83" t="str">
        <f t="shared" si="78"/>
        <v>Фарш говяжий</v>
      </c>
      <c r="BD108" s="83" t="str">
        <f t="shared" si="78"/>
        <v>Печень куриная</v>
      </c>
      <c r="BE108" s="83" t="str">
        <f t="shared" si="78"/>
        <v>Филе минтая</v>
      </c>
      <c r="BF108" s="83" t="str">
        <f t="shared" si="78"/>
        <v>Филе сельди слабосол.</v>
      </c>
      <c r="BG108" s="83" t="str">
        <f t="shared" si="78"/>
        <v>Картофель</v>
      </c>
      <c r="BH108" s="83" t="str">
        <f t="shared" si="78"/>
        <v>Морковь</v>
      </c>
      <c r="BI108" s="83" t="str">
        <f t="shared" si="78"/>
        <v>Лук</v>
      </c>
      <c r="BJ108" s="83" t="str">
        <f t="shared" si="78"/>
        <v>Капуста</v>
      </c>
      <c r="BK108" s="83" t="str">
        <f t="shared" si="78"/>
        <v>Свекла</v>
      </c>
      <c r="BL108" s="83" t="str">
        <f t="shared" si="78"/>
        <v>Томатная паста</v>
      </c>
      <c r="BM108" s="83" t="str">
        <f t="shared" si="78"/>
        <v>Масло растительное</v>
      </c>
      <c r="BN108" s="83" t="str">
        <f t="shared" si="78"/>
        <v>Соль</v>
      </c>
      <c r="BO108" s="83" t="str">
        <f t="shared" ref="BO108" si="79">BO54</f>
        <v>Аскорбиновая кислота</v>
      </c>
      <c r="BP108" s="112" t="s">
        <v>5</v>
      </c>
      <c r="BQ108" s="112" t="s">
        <v>6</v>
      </c>
    </row>
    <row r="109" spans="1:69" ht="36" customHeight="1" x14ac:dyDescent="0.3">
      <c r="A109" s="88"/>
      <c r="B109" s="5" t="s">
        <v>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113"/>
      <c r="BQ109" s="113"/>
    </row>
    <row r="110" spans="1:69" ht="15" customHeight="1" x14ac:dyDescent="0.3">
      <c r="A110" s="107" t="s">
        <v>21</v>
      </c>
      <c r="B110" s="20" t="s">
        <v>38</v>
      </c>
      <c r="C110" s="91">
        <f>$F$6</f>
        <v>23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3">
      <c r="A111" s="99"/>
      <c r="B111" t="s">
        <v>15</v>
      </c>
      <c r="C111" s="92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3">
      <c r="A112" s="99"/>
      <c r="B112" s="11" t="s">
        <v>23</v>
      </c>
      <c r="C112" s="92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3">
      <c r="A113" s="99"/>
      <c r="B113" s="10"/>
      <c r="C113" s="92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3">
      <c r="A114" s="100"/>
      <c r="B114" s="6"/>
      <c r="C114" s="93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399999999999999" x14ac:dyDescent="0.35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399999999999999" x14ac:dyDescent="0.35">
      <c r="A116" s="44"/>
      <c r="B116" s="45" t="s">
        <v>35</v>
      </c>
      <c r="C116" s="46"/>
      <c r="D116" s="48">
        <f t="shared" ref="D116:BN116" si="86">PRODUCT(D115,$F$6)</f>
        <v>0.46</v>
      </c>
      <c r="E116" s="48">
        <f t="shared" si="86"/>
        <v>0</v>
      </c>
      <c r="F116" s="48">
        <f t="shared" si="86"/>
        <v>0.27600000000000002</v>
      </c>
      <c r="G116" s="48">
        <f t="shared" si="86"/>
        <v>9.1999999999999998E-3</v>
      </c>
      <c r="H116" s="48">
        <f t="shared" si="86"/>
        <v>0</v>
      </c>
      <c r="I116" s="48">
        <f t="shared" si="86"/>
        <v>0</v>
      </c>
      <c r="J116" s="48">
        <f t="shared" si="86"/>
        <v>3.5419999999999998</v>
      </c>
      <c r="K116" s="48">
        <f t="shared" si="86"/>
        <v>2.3E-2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0.36799999999999999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399999999999999" x14ac:dyDescent="0.35">
      <c r="A119" s="27"/>
      <c r="B119" s="28" t="s">
        <v>26</v>
      </c>
      <c r="C119" s="29" t="s">
        <v>27</v>
      </c>
      <c r="D119" s="30">
        <f t="shared" ref="D119:BN119" si="88">D45</f>
        <v>72.72</v>
      </c>
      <c r="E119" s="30">
        <f t="shared" si="88"/>
        <v>76</v>
      </c>
      <c r="F119" s="30">
        <f t="shared" si="88"/>
        <v>87</v>
      </c>
      <c r="G119" s="30">
        <f t="shared" si="88"/>
        <v>590</v>
      </c>
      <c r="H119" s="30">
        <f t="shared" si="88"/>
        <v>1250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529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752</v>
      </c>
      <c r="V119" s="30">
        <f>V45</f>
        <v>352.56</v>
      </c>
      <c r="W119" s="30">
        <f>W45</f>
        <v>139</v>
      </c>
      <c r="X119" s="30">
        <f t="shared" si="88"/>
        <v>14.1</v>
      </c>
      <c r="Y119" s="30">
        <f t="shared" si="88"/>
        <v>0</v>
      </c>
      <c r="Z119" s="30">
        <f t="shared" si="88"/>
        <v>461</v>
      </c>
      <c r="AA119" s="30">
        <f t="shared" si="88"/>
        <v>341</v>
      </c>
      <c r="AB119" s="30">
        <f t="shared" si="88"/>
        <v>361</v>
      </c>
      <c r="AC119" s="30">
        <f t="shared" si="88"/>
        <v>250</v>
      </c>
      <c r="AD119" s="30">
        <f t="shared" si="88"/>
        <v>145</v>
      </c>
      <c r="AE119" s="30">
        <f t="shared" si="88"/>
        <v>454</v>
      </c>
      <c r="AF119" s="30">
        <f t="shared" si="88"/>
        <v>209</v>
      </c>
      <c r="AG119" s="30">
        <f t="shared" si="88"/>
        <v>227.27</v>
      </c>
      <c r="AH119" s="30">
        <f t="shared" si="88"/>
        <v>69.2</v>
      </c>
      <c r="AI119" s="30">
        <f t="shared" si="88"/>
        <v>59.25</v>
      </c>
      <c r="AJ119" s="30">
        <f t="shared" si="88"/>
        <v>50</v>
      </c>
      <c r="AK119" s="30">
        <f t="shared" si="88"/>
        <v>190</v>
      </c>
      <c r="AL119" s="30">
        <f t="shared" si="88"/>
        <v>200</v>
      </c>
      <c r="AM119" s="30">
        <f t="shared" si="88"/>
        <v>636.84</v>
      </c>
      <c r="AN119" s="30">
        <f t="shared" si="88"/>
        <v>267</v>
      </c>
      <c r="AO119" s="30">
        <f t="shared" si="88"/>
        <v>0</v>
      </c>
      <c r="AP119" s="30">
        <f t="shared" si="88"/>
        <v>206.9</v>
      </c>
      <c r="AQ119" s="30">
        <f t="shared" si="88"/>
        <v>63.75</v>
      </c>
      <c r="AR119" s="30">
        <f t="shared" si="88"/>
        <v>65.33</v>
      </c>
      <c r="AS119" s="30">
        <f t="shared" si="88"/>
        <v>76</v>
      </c>
      <c r="AT119" s="30">
        <f t="shared" si="88"/>
        <v>64.290000000000006</v>
      </c>
      <c r="AU119" s="30">
        <f t="shared" si="88"/>
        <v>60.71</v>
      </c>
      <c r="AV119" s="30">
        <f t="shared" si="88"/>
        <v>51.25</v>
      </c>
      <c r="AW119" s="30">
        <f t="shared" si="88"/>
        <v>77.14</v>
      </c>
      <c r="AX119" s="30">
        <f t="shared" si="88"/>
        <v>68</v>
      </c>
      <c r="AY119" s="30">
        <f t="shared" si="88"/>
        <v>60</v>
      </c>
      <c r="AZ119" s="30">
        <f t="shared" si="88"/>
        <v>137.33000000000001</v>
      </c>
      <c r="BA119" s="30">
        <f t="shared" si="88"/>
        <v>296</v>
      </c>
      <c r="BB119" s="30">
        <f t="shared" si="88"/>
        <v>593</v>
      </c>
      <c r="BC119" s="30">
        <f t="shared" si="88"/>
        <v>558</v>
      </c>
      <c r="BD119" s="30">
        <f t="shared" si="88"/>
        <v>231</v>
      </c>
      <c r="BE119" s="30">
        <f t="shared" si="88"/>
        <v>401</v>
      </c>
      <c r="BF119" s="30">
        <f t="shared" si="88"/>
        <v>0</v>
      </c>
      <c r="BG119" s="30">
        <f t="shared" si="88"/>
        <v>26</v>
      </c>
      <c r="BH119" s="30">
        <f t="shared" si="88"/>
        <v>37</v>
      </c>
      <c r="BI119" s="30">
        <f t="shared" si="88"/>
        <v>25</v>
      </c>
      <c r="BJ119" s="30">
        <f t="shared" si="88"/>
        <v>25.59</v>
      </c>
      <c r="BK119" s="30">
        <f t="shared" si="88"/>
        <v>34</v>
      </c>
      <c r="BL119" s="30">
        <f t="shared" si="88"/>
        <v>304</v>
      </c>
      <c r="BM119" s="30">
        <f t="shared" si="88"/>
        <v>138.88</v>
      </c>
      <c r="BN119" s="30">
        <f t="shared" si="88"/>
        <v>20</v>
      </c>
      <c r="BO119" s="30">
        <f t="shared" ref="BO119" si="89">BO45</f>
        <v>10000</v>
      </c>
    </row>
    <row r="120" spans="1:69" ht="17.399999999999999" x14ac:dyDescent="0.35">
      <c r="B120" s="21" t="s">
        <v>28</v>
      </c>
      <c r="C120" s="22" t="s">
        <v>27</v>
      </c>
      <c r="D120" s="23">
        <f t="shared" ref="D120:BN120" si="90">D119/1000</f>
        <v>7.2719999999999993E-2</v>
      </c>
      <c r="E120" s="23">
        <f t="shared" si="90"/>
        <v>7.5999999999999998E-2</v>
      </c>
      <c r="F120" s="23">
        <f t="shared" si="90"/>
        <v>8.6999999999999994E-2</v>
      </c>
      <c r="G120" s="23">
        <f t="shared" si="90"/>
        <v>0.59</v>
      </c>
      <c r="H120" s="23">
        <f t="shared" si="90"/>
        <v>1.25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0.52900000000000003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0.752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1.41E-2</v>
      </c>
      <c r="Y120" s="23">
        <f t="shared" si="90"/>
        <v>0</v>
      </c>
      <c r="Z120" s="23">
        <f t="shared" si="90"/>
        <v>0.46100000000000002</v>
      </c>
      <c r="AA120" s="23">
        <f t="shared" si="90"/>
        <v>0.34100000000000003</v>
      </c>
      <c r="AB120" s="23">
        <f t="shared" si="90"/>
        <v>0.36099999999999999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0.45400000000000001</v>
      </c>
      <c r="AF120" s="23">
        <f t="shared" si="90"/>
        <v>0.20899999999999999</v>
      </c>
      <c r="AG120" s="23">
        <f t="shared" si="90"/>
        <v>0.22727</v>
      </c>
      <c r="AH120" s="23">
        <f t="shared" si="90"/>
        <v>6.9199999999999998E-2</v>
      </c>
      <c r="AI120" s="23">
        <f t="shared" si="90"/>
        <v>5.9249999999999997E-2</v>
      </c>
      <c r="AJ120" s="23">
        <f t="shared" si="90"/>
        <v>0.05</v>
      </c>
      <c r="AK120" s="23">
        <f t="shared" si="90"/>
        <v>0.19</v>
      </c>
      <c r="AL120" s="23">
        <f t="shared" si="90"/>
        <v>0.2</v>
      </c>
      <c r="AM120" s="23">
        <f t="shared" si="90"/>
        <v>0.63684000000000007</v>
      </c>
      <c r="AN120" s="23">
        <f t="shared" si="90"/>
        <v>0.26700000000000002</v>
      </c>
      <c r="AO120" s="23">
        <f t="shared" si="90"/>
        <v>0</v>
      </c>
      <c r="AP120" s="23">
        <f t="shared" si="90"/>
        <v>0.2069</v>
      </c>
      <c r="AQ120" s="23">
        <f t="shared" si="90"/>
        <v>6.3750000000000001E-2</v>
      </c>
      <c r="AR120" s="23">
        <f t="shared" si="90"/>
        <v>6.5329999999999999E-2</v>
      </c>
      <c r="AS120" s="23">
        <f t="shared" si="90"/>
        <v>7.5999999999999998E-2</v>
      </c>
      <c r="AT120" s="23">
        <f t="shared" si="90"/>
        <v>6.429E-2</v>
      </c>
      <c r="AU120" s="23">
        <f t="shared" si="90"/>
        <v>6.071E-2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6.8000000000000005E-2</v>
      </c>
      <c r="AY120" s="23">
        <f t="shared" si="90"/>
        <v>0.06</v>
      </c>
      <c r="AZ120" s="23">
        <f t="shared" si="90"/>
        <v>0.13733000000000001</v>
      </c>
      <c r="BA120" s="23">
        <f t="shared" si="90"/>
        <v>0.29599999999999999</v>
      </c>
      <c r="BB120" s="23">
        <f t="shared" si="90"/>
        <v>0.59299999999999997</v>
      </c>
      <c r="BC120" s="23">
        <f t="shared" si="90"/>
        <v>0.55800000000000005</v>
      </c>
      <c r="BD120" s="23">
        <f t="shared" si="90"/>
        <v>0.23100000000000001</v>
      </c>
      <c r="BE120" s="23">
        <f t="shared" si="90"/>
        <v>0.40100000000000002</v>
      </c>
      <c r="BF120" s="23">
        <f t="shared" si="90"/>
        <v>0</v>
      </c>
      <c r="BG120" s="23">
        <f t="shared" si="90"/>
        <v>2.5999999999999999E-2</v>
      </c>
      <c r="BH120" s="23">
        <f t="shared" si="90"/>
        <v>3.6999999999999998E-2</v>
      </c>
      <c r="BI120" s="23">
        <f t="shared" si="90"/>
        <v>2.5000000000000001E-2</v>
      </c>
      <c r="BJ120" s="23">
        <f t="shared" si="90"/>
        <v>2.5589999999999998E-2</v>
      </c>
      <c r="BK120" s="23">
        <f t="shared" si="90"/>
        <v>3.4000000000000002E-2</v>
      </c>
      <c r="BL120" s="23">
        <f t="shared" si="90"/>
        <v>0.30399999999999999</v>
      </c>
      <c r="BM120" s="23">
        <f t="shared" si="90"/>
        <v>0.13888</v>
      </c>
      <c r="BN120" s="23">
        <f t="shared" si="90"/>
        <v>0.02</v>
      </c>
      <c r="BO120" s="23">
        <f t="shared" ref="BO120" si="91">BO119/1000</f>
        <v>10</v>
      </c>
    </row>
    <row r="121" spans="1:69" ht="17.399999999999999" x14ac:dyDescent="0.35">
      <c r="A121" s="31"/>
      <c r="B121" s="32" t="s">
        <v>29</v>
      </c>
      <c r="C121" s="111"/>
      <c r="D121" s="33">
        <f t="shared" ref="D121:BN121" si="92">D116*D119</f>
        <v>33.4512</v>
      </c>
      <c r="E121" s="33">
        <f t="shared" si="92"/>
        <v>0</v>
      </c>
      <c r="F121" s="33">
        <f t="shared" si="92"/>
        <v>24.012</v>
      </c>
      <c r="G121" s="33">
        <f t="shared" si="92"/>
        <v>5.4279999999999999</v>
      </c>
      <c r="H121" s="33">
        <f t="shared" si="92"/>
        <v>0</v>
      </c>
      <c r="I121" s="33">
        <f t="shared" si="92"/>
        <v>0</v>
      </c>
      <c r="J121" s="33">
        <f t="shared" si="92"/>
        <v>265.36664000000002</v>
      </c>
      <c r="K121" s="33">
        <f t="shared" si="92"/>
        <v>16.759869999999999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21.803999999999998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366.82170999999994</v>
      </c>
      <c r="BQ121" s="35">
        <f>BP121/$C$21</f>
        <v>15.948769999999998</v>
      </c>
    </row>
    <row r="122" spans="1:69" ht="17.399999999999999" x14ac:dyDescent="0.35">
      <c r="A122" s="31"/>
      <c r="B122" s="32" t="s">
        <v>30</v>
      </c>
      <c r="C122" s="111"/>
      <c r="D122" s="33">
        <f t="shared" ref="D122:BN122" si="94">D116*D119</f>
        <v>33.4512</v>
      </c>
      <c r="E122" s="33">
        <f t="shared" si="94"/>
        <v>0</v>
      </c>
      <c r="F122" s="33">
        <f t="shared" si="94"/>
        <v>24.012</v>
      </c>
      <c r="G122" s="33">
        <f t="shared" si="94"/>
        <v>5.4279999999999999</v>
      </c>
      <c r="H122" s="33">
        <f t="shared" si="94"/>
        <v>0</v>
      </c>
      <c r="I122" s="33">
        <f t="shared" si="94"/>
        <v>0</v>
      </c>
      <c r="J122" s="33">
        <f t="shared" si="94"/>
        <v>265.36664000000002</v>
      </c>
      <c r="K122" s="33">
        <f t="shared" si="94"/>
        <v>16.759869999999999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21.803999999999998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366.82170999999994</v>
      </c>
      <c r="BQ122" s="35">
        <f>BP122/$C$9</f>
        <v>15.948769999999998</v>
      </c>
    </row>
    <row r="125" spans="1:69" x14ac:dyDescent="0.3">
      <c r="BQ125" s="40">
        <f>BQ67</f>
        <v>31.2382572</v>
      </c>
    </row>
    <row r="126" spans="1:69" x14ac:dyDescent="0.3">
      <c r="BQ126" s="40">
        <f>BQ88</f>
        <v>68.745848000000009</v>
      </c>
    </row>
    <row r="127" spans="1:69" x14ac:dyDescent="0.3">
      <c r="BQ127" s="40">
        <f>BQ105</f>
        <v>12.042999999999999</v>
      </c>
    </row>
    <row r="128" spans="1:69" x14ac:dyDescent="0.3">
      <c r="BQ128" s="40">
        <f>BQ122</f>
        <v>15.948769999999998</v>
      </c>
    </row>
    <row r="129" spans="69:69" x14ac:dyDescent="0.3">
      <c r="BQ129" s="40">
        <f>SUM(BQ125:BQ128)</f>
        <v>127.97587520000002</v>
      </c>
    </row>
  </sheetData>
  <mergeCells count="361"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554687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4"/>
      <c r="C1" s="124"/>
      <c r="D1" s="125" t="s">
        <v>62</v>
      </c>
      <c r="E1" s="126"/>
      <c r="F1" s="126"/>
      <c r="G1" s="126"/>
      <c r="H1" s="127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4"/>
      <c r="J1" s="124"/>
      <c r="K1" s="53"/>
      <c r="L1" s="128"/>
      <c r="M1" s="128"/>
      <c r="N1" s="128"/>
      <c r="O1" s="128"/>
      <c r="P1" s="86"/>
      <c r="Q1" s="86"/>
      <c r="R1" s="86"/>
      <c r="S1" s="86"/>
      <c r="T1" s="114"/>
      <c r="U1" s="114"/>
      <c r="V1" s="26"/>
    </row>
    <row r="2" spans="1:22" ht="21.9" customHeight="1" x14ac:dyDescent="0.35">
      <c r="A2" s="115" t="s">
        <v>39</v>
      </c>
      <c r="B2" s="115"/>
      <c r="C2" s="116"/>
      <c r="D2" s="117" t="s">
        <v>40</v>
      </c>
      <c r="E2" s="115"/>
      <c r="F2" s="115"/>
      <c r="G2" s="116"/>
      <c r="H2" s="115" t="s">
        <v>41</v>
      </c>
      <c r="I2" s="115"/>
      <c r="J2" s="116"/>
      <c r="K2" s="53"/>
      <c r="L2" s="118" t="s">
        <v>8</v>
      </c>
      <c r="M2" s="119"/>
      <c r="N2" s="118" t="s">
        <v>11</v>
      </c>
      <c r="O2" s="119"/>
      <c r="P2" s="120" t="s">
        <v>18</v>
      </c>
      <c r="Q2" s="121"/>
      <c r="R2" s="120" t="s">
        <v>21</v>
      </c>
      <c r="S2" s="121"/>
      <c r="T2" s="122" t="s">
        <v>42</v>
      </c>
      <c r="U2" s="123"/>
      <c r="V2" s="26"/>
    </row>
    <row r="3" spans="1:22" ht="30.75" customHeight="1" x14ac:dyDescent="0.3">
      <c r="A3" s="54"/>
      <c r="B3" s="67">
        <f t="shared" ref="B3:B15" si="0">E3</f>
        <v>45341</v>
      </c>
      <c r="C3" s="55" t="s">
        <v>43</v>
      </c>
      <c r="D3" s="54"/>
      <c r="E3" s="67">
        <f>'08.01.2021 3-7 лет (день 10)'!K6</f>
        <v>45341</v>
      </c>
      <c r="F3" s="55" t="s">
        <v>43</v>
      </c>
      <c r="G3" s="55" t="s">
        <v>44</v>
      </c>
      <c r="H3" s="54"/>
      <c r="I3" s="67">
        <f>E3</f>
        <v>45341</v>
      </c>
      <c r="J3" s="55" t="s">
        <v>44</v>
      </c>
      <c r="K3" s="26"/>
      <c r="L3" s="56">
        <f>F4</f>
        <v>23.937359999999998</v>
      </c>
      <c r="M3" s="56">
        <f>G4</f>
        <v>31.2382572</v>
      </c>
      <c r="N3" s="56">
        <f>F9</f>
        <v>56.481200000000001</v>
      </c>
      <c r="O3" s="56">
        <f>G9</f>
        <v>68.745848000000009</v>
      </c>
      <c r="P3" s="56">
        <f>F17</f>
        <v>8.5359999999999996</v>
      </c>
      <c r="Q3" s="56">
        <f>G17</f>
        <v>12.042999999999999</v>
      </c>
      <c r="R3" s="6">
        <f>F22</f>
        <v>12.720983000000002</v>
      </c>
      <c r="S3" s="6">
        <f>G22</f>
        <v>15.948769999999998</v>
      </c>
      <c r="T3" s="57">
        <f>L3+N3+P3+R3</f>
        <v>101.675543</v>
      </c>
      <c r="U3" s="57">
        <f>M3+O3+Q3+S3</f>
        <v>127.97587520000002</v>
      </c>
    </row>
    <row r="4" spans="1:22" ht="15" customHeight="1" x14ac:dyDescent="0.3">
      <c r="A4" s="90" t="s">
        <v>8</v>
      </c>
      <c r="B4" s="6" t="str">
        <f t="shared" si="0"/>
        <v>Каша рисовая молочная</v>
      </c>
      <c r="C4" s="129">
        <f>F4</f>
        <v>23.937359999999998</v>
      </c>
      <c r="D4" s="90" t="s">
        <v>8</v>
      </c>
      <c r="E4" s="6" t="str">
        <f>'08.01.2021 3-7 лет (день 10)'!B9</f>
        <v>Каша рисовая молочная</v>
      </c>
      <c r="F4" s="129">
        <f>'08.01.2021 1,5-2 года (день 10)'!BQ66</f>
        <v>23.937359999999998</v>
      </c>
      <c r="G4" s="129">
        <f>'08.01.2021 3-7 лет (день 10)'!BQ67</f>
        <v>31.2382572</v>
      </c>
      <c r="H4" s="90" t="s">
        <v>8</v>
      </c>
      <c r="I4" s="6" t="str">
        <f>E4</f>
        <v>Каша рисовая молочная</v>
      </c>
      <c r="J4" s="129">
        <f>G4</f>
        <v>31.2382572</v>
      </c>
    </row>
    <row r="5" spans="1:22" ht="15" customHeight="1" x14ac:dyDescent="0.3">
      <c r="A5" s="90"/>
      <c r="B5" s="6" t="str">
        <f t="shared" si="0"/>
        <v xml:space="preserve">Бутерброд с маслом </v>
      </c>
      <c r="C5" s="130"/>
      <c r="D5" s="90"/>
      <c r="E5" s="6" t="str">
        <f>'08.01.2021 3-7 лет (день 10)'!B10</f>
        <v xml:space="preserve">Бутерброд с маслом </v>
      </c>
      <c r="F5" s="130"/>
      <c r="G5" s="130"/>
      <c r="H5" s="90"/>
      <c r="I5" s="6" t="str">
        <f>E5</f>
        <v xml:space="preserve">Бутерброд с маслом </v>
      </c>
      <c r="J5" s="130"/>
    </row>
    <row r="6" spans="1:22" ht="15" customHeight="1" x14ac:dyDescent="0.3">
      <c r="A6" s="90"/>
      <c r="B6" s="6" t="str">
        <f t="shared" si="0"/>
        <v>Кофейный напиток с молоком</v>
      </c>
      <c r="C6" s="130"/>
      <c r="D6" s="90"/>
      <c r="E6" s="6" t="str">
        <f>'08.01.2021 3-7 лет (день 10)'!B11</f>
        <v>Кофейный напиток с молоком</v>
      </c>
      <c r="F6" s="130"/>
      <c r="G6" s="130"/>
      <c r="H6" s="90"/>
      <c r="I6" s="6" t="str">
        <f>E6</f>
        <v>Кофейный напиток с молоком</v>
      </c>
      <c r="J6" s="130"/>
    </row>
    <row r="7" spans="1:22" ht="15" customHeight="1" x14ac:dyDescent="0.3">
      <c r="A7" s="90"/>
      <c r="B7" s="6">
        <f t="shared" si="0"/>
        <v>0</v>
      </c>
      <c r="C7" s="130"/>
      <c r="D7" s="90"/>
      <c r="E7" s="6"/>
      <c r="F7" s="130"/>
      <c r="G7" s="130"/>
      <c r="H7" s="90"/>
      <c r="I7" s="6"/>
      <c r="J7" s="130"/>
    </row>
    <row r="8" spans="1:22" ht="15" customHeight="1" x14ac:dyDescent="0.3">
      <c r="A8" s="90"/>
      <c r="B8" s="6">
        <f t="shared" si="0"/>
        <v>0</v>
      </c>
      <c r="C8" s="131"/>
      <c r="D8" s="90"/>
      <c r="E8" s="6"/>
      <c r="F8" s="131"/>
      <c r="G8" s="131"/>
      <c r="H8" s="90"/>
      <c r="I8" s="6"/>
      <c r="J8" s="131"/>
    </row>
    <row r="9" spans="1:22" ht="15" customHeight="1" x14ac:dyDescent="0.3">
      <c r="A9" s="90" t="s">
        <v>11</v>
      </c>
      <c r="B9" s="6" t="str">
        <f t="shared" si="0"/>
        <v>Щи из свежей капусты</v>
      </c>
      <c r="C9" s="132">
        <f>F9</f>
        <v>56.481200000000001</v>
      </c>
      <c r="D9" s="90" t="s">
        <v>11</v>
      </c>
      <c r="E9" s="9" t="str">
        <f>'08.01.2021 3-7 лет (день 10)'!B14</f>
        <v>Щи из свежей капусты</v>
      </c>
      <c r="F9" s="132">
        <f>'08.01.2021 1,5-2 года (день 10)'!BQ84</f>
        <v>56.481200000000001</v>
      </c>
      <c r="G9" s="132">
        <f>'08.01.2021 3-7 лет (день 10)'!BQ88</f>
        <v>68.745848000000009</v>
      </c>
      <c r="H9" s="90" t="s">
        <v>11</v>
      </c>
      <c r="I9" s="6" t="str">
        <f>E9</f>
        <v>Щи из свежей капусты</v>
      </c>
      <c r="J9" s="132">
        <f>G9</f>
        <v>68.745848000000009</v>
      </c>
    </row>
    <row r="10" spans="1:22" ht="15" customHeight="1" x14ac:dyDescent="0.3">
      <c r="A10" s="90"/>
      <c r="B10" s="6" t="str">
        <f t="shared" si="0"/>
        <v>Птица в томатном соусе</v>
      </c>
      <c r="C10" s="133"/>
      <c r="D10" s="90"/>
      <c r="E10" s="9" t="str">
        <f>'08.01.2021 3-7 лет (день 10)'!B15</f>
        <v>Птица в томатном соусе</v>
      </c>
      <c r="F10" s="133"/>
      <c r="G10" s="133"/>
      <c r="H10" s="90"/>
      <c r="I10" s="6" t="str">
        <f t="shared" ref="I10:I16" si="1">E10</f>
        <v>Птица в томатном соусе</v>
      </c>
      <c r="J10" s="133"/>
    </row>
    <row r="11" spans="1:22" ht="15" customHeight="1" x14ac:dyDescent="0.3">
      <c r="A11" s="90"/>
      <c r="B11" s="6" t="str">
        <f t="shared" si="0"/>
        <v>Гречка отварная</v>
      </c>
      <c r="C11" s="133"/>
      <c r="D11" s="90"/>
      <c r="E11" s="9" t="str">
        <f>'08.01.2021 3-7 лет (день 10)'!B16</f>
        <v>Гречка отварная</v>
      </c>
      <c r="F11" s="133"/>
      <c r="G11" s="133"/>
      <c r="H11" s="90"/>
      <c r="I11" s="6" t="str">
        <f t="shared" si="1"/>
        <v>Гречка отварная</v>
      </c>
      <c r="J11" s="133"/>
    </row>
    <row r="12" spans="1:22" ht="15" customHeight="1" x14ac:dyDescent="0.3">
      <c r="A12" s="90"/>
      <c r="B12" s="6" t="str">
        <f t="shared" si="0"/>
        <v>Хлеб пшеничный</v>
      </c>
      <c r="C12" s="133"/>
      <c r="D12" s="90"/>
      <c r="E12" s="9" t="str">
        <f>'08.01.2021 3-7 лет (день 10)'!B17</f>
        <v>Хлеб пшеничный</v>
      </c>
      <c r="F12" s="133"/>
      <c r="G12" s="133"/>
      <c r="H12" s="90"/>
      <c r="I12" s="6" t="str">
        <f t="shared" si="1"/>
        <v>Хлеб пшеничный</v>
      </c>
      <c r="J12" s="133"/>
    </row>
    <row r="13" spans="1:22" ht="15" customHeight="1" x14ac:dyDescent="0.3">
      <c r="A13" s="90"/>
      <c r="B13" s="6" t="str">
        <f t="shared" si="0"/>
        <v>Хлеб ржано-пшеничный</v>
      </c>
      <c r="C13" s="133"/>
      <c r="D13" s="90"/>
      <c r="E13" s="9" t="str">
        <f>'08.01.2021 3-7 лет (день 10)'!B18</f>
        <v>Хлеб ржано-пшеничный</v>
      </c>
      <c r="F13" s="133"/>
      <c r="G13" s="133"/>
      <c r="H13" s="90"/>
      <c r="I13" s="6" t="str">
        <f t="shared" si="1"/>
        <v>Хлеб ржано-пшеничный</v>
      </c>
      <c r="J13" s="133"/>
    </row>
    <row r="14" spans="1:22" ht="15" customHeight="1" x14ac:dyDescent="0.3">
      <c r="A14" s="90"/>
      <c r="B14" s="6" t="str">
        <f t="shared" si="0"/>
        <v>Сок</v>
      </c>
      <c r="C14" s="133"/>
      <c r="D14" s="90"/>
      <c r="E14" s="9" t="str">
        <f>'08.01.2021 3-7 лет (день 10)'!B19</f>
        <v>Сок</v>
      </c>
      <c r="F14" s="133"/>
      <c r="G14" s="133"/>
      <c r="H14" s="90"/>
      <c r="I14" s="6" t="str">
        <f t="shared" si="1"/>
        <v>Сок</v>
      </c>
      <c r="J14" s="133"/>
    </row>
    <row r="15" spans="1:22" ht="15" customHeight="1" x14ac:dyDescent="0.3">
      <c r="A15" s="90"/>
      <c r="B15" s="6">
        <f t="shared" si="0"/>
        <v>0</v>
      </c>
      <c r="C15" s="133"/>
      <c r="D15" s="90"/>
      <c r="F15" s="133"/>
      <c r="G15" s="133"/>
      <c r="H15" s="90"/>
      <c r="I15" s="6">
        <f t="shared" si="1"/>
        <v>0</v>
      </c>
      <c r="J15" s="133"/>
      <c r="L15">
        <v>19.126741802727274</v>
      </c>
    </row>
    <row r="16" spans="1:22" ht="15" customHeight="1" x14ac:dyDescent="0.3">
      <c r="A16" s="90"/>
      <c r="B16" s="11"/>
      <c r="C16" s="134"/>
      <c r="D16" s="90"/>
      <c r="E16" s="11"/>
      <c r="F16" s="134"/>
      <c r="G16" s="134"/>
      <c r="H16" s="90"/>
      <c r="I16" s="6">
        <f t="shared" si="1"/>
        <v>0</v>
      </c>
      <c r="J16" s="134"/>
      <c r="L16">
        <v>44.031477792207781</v>
      </c>
    </row>
    <row r="17" spans="1:15" ht="15" customHeight="1" x14ac:dyDescent="0.3">
      <c r="A17" s="90" t="s">
        <v>18</v>
      </c>
      <c r="B17" s="6" t="str">
        <f>E17</f>
        <v>Напиток из шиповника</v>
      </c>
      <c r="C17" s="129">
        <f>F17</f>
        <v>8.5359999999999996</v>
      </c>
      <c r="D17" s="90" t="s">
        <v>18</v>
      </c>
      <c r="E17" s="6" t="str">
        <f>'08.01.2021 3-7 лет (день 10)'!B21</f>
        <v>Напиток из шиповника</v>
      </c>
      <c r="F17" s="129">
        <f>'08.01.2021 1,5-2 года (день 10)'!BQ100</f>
        <v>8.5359999999999996</v>
      </c>
      <c r="G17" s="129">
        <f>'08.01.2021 3-7 лет (день 10)'!BQ105</f>
        <v>12.042999999999999</v>
      </c>
      <c r="H17" s="90" t="s">
        <v>18</v>
      </c>
      <c r="I17" s="6" t="str">
        <f>E17</f>
        <v>Напиток из шиповника</v>
      </c>
      <c r="J17" s="129">
        <f>G17</f>
        <v>12.042999999999999</v>
      </c>
      <c r="L17">
        <v>16.815419030000001</v>
      </c>
    </row>
    <row r="18" spans="1:15" ht="15" customHeight="1" x14ac:dyDescent="0.3">
      <c r="A18" s="90"/>
      <c r="B18" s="6" t="str">
        <f>E18</f>
        <v>Вафли</v>
      </c>
      <c r="C18" s="130"/>
      <c r="D18" s="90"/>
      <c r="E18" s="6" t="str">
        <f>'08.01.2021 3-7 лет (день 10)'!B22</f>
        <v>Вафли</v>
      </c>
      <c r="F18" s="130"/>
      <c r="G18" s="130"/>
      <c r="H18" s="90"/>
      <c r="I18" s="6" t="str">
        <f>E18</f>
        <v>Вафли</v>
      </c>
      <c r="J18" s="130"/>
      <c r="L18">
        <v>31.082481481818188</v>
      </c>
    </row>
    <row r="19" spans="1:15" ht="15" customHeight="1" x14ac:dyDescent="0.3">
      <c r="A19" s="90"/>
      <c r="B19" s="6"/>
      <c r="C19" s="130"/>
      <c r="D19" s="90"/>
      <c r="E19" s="11"/>
      <c r="F19" s="130"/>
      <c r="G19" s="130"/>
      <c r="H19" s="90"/>
      <c r="I19" s="6"/>
      <c r="J19" s="130"/>
      <c r="L19">
        <v>111.05612010675326</v>
      </c>
    </row>
    <row r="20" spans="1:15" ht="15" customHeight="1" x14ac:dyDescent="0.3">
      <c r="A20" s="90"/>
      <c r="B20" s="6"/>
      <c r="C20" s="130"/>
      <c r="D20" s="90"/>
      <c r="E20" s="11"/>
      <c r="F20" s="130"/>
      <c r="G20" s="130"/>
      <c r="H20" s="90"/>
      <c r="I20" s="6"/>
      <c r="J20" s="130"/>
    </row>
    <row r="21" spans="1:15" ht="15" customHeight="1" x14ac:dyDescent="0.3">
      <c r="A21" s="90"/>
      <c r="B21" s="6"/>
      <c r="C21" s="131"/>
      <c r="D21" s="90"/>
      <c r="E21" s="11"/>
      <c r="F21" s="131"/>
      <c r="G21" s="131"/>
      <c r="H21" s="90"/>
      <c r="I21" s="6"/>
      <c r="J21" s="131"/>
    </row>
    <row r="22" spans="1:15" ht="29.25" customHeight="1" x14ac:dyDescent="0.3">
      <c r="A22" s="90" t="s">
        <v>21</v>
      </c>
      <c r="B22" s="20" t="str">
        <f>E22</f>
        <v>Суп молочный с макарон. изделиями</v>
      </c>
      <c r="C22" s="129">
        <f>F22</f>
        <v>12.720983000000002</v>
      </c>
      <c r="D22" s="90" t="s">
        <v>21</v>
      </c>
      <c r="E22" s="20" t="str">
        <f>'08.01.2021 3-7 лет (день 10)'!B26</f>
        <v>Суп молочный с макарон. изделиями</v>
      </c>
      <c r="F22" s="129">
        <f>'08.01.2021 1,5-2 года (день 10)'!BQ116</f>
        <v>12.720983000000002</v>
      </c>
      <c r="G22" s="129">
        <f>'08.01.2021 3-7 лет (день 10)'!BQ122</f>
        <v>15.948769999999998</v>
      </c>
      <c r="H22" s="90" t="s">
        <v>21</v>
      </c>
      <c r="I22" s="20" t="str">
        <f>E22</f>
        <v>Суп молочный с макарон. изделиями</v>
      </c>
      <c r="J22" s="129">
        <f>G22</f>
        <v>15.948769999999998</v>
      </c>
      <c r="L22">
        <v>14.777958181818184</v>
      </c>
    </row>
    <row r="23" spans="1:15" ht="15" customHeight="1" x14ac:dyDescent="0.3">
      <c r="A23" s="90"/>
      <c r="B23" s="20" t="str">
        <f>E23</f>
        <v>Хлеб пшеничный</v>
      </c>
      <c r="C23" s="130"/>
      <c r="D23" s="90"/>
      <c r="E23" s="20" t="str">
        <f>'08.01.2021 3-7 лет (день 10)'!B27</f>
        <v>Хлеб пшеничный</v>
      </c>
      <c r="F23" s="130"/>
      <c r="G23" s="130"/>
      <c r="H23" s="90"/>
      <c r="I23" s="20" t="str">
        <f>E23</f>
        <v>Хлеб пшеничный</v>
      </c>
      <c r="J23" s="130"/>
      <c r="L23">
        <v>33.252185324675324</v>
      </c>
    </row>
    <row r="24" spans="1:15" ht="15" customHeight="1" x14ac:dyDescent="0.3">
      <c r="A24" s="90"/>
      <c r="B24" s="20" t="str">
        <f>E24</f>
        <v>Чай с сахаром</v>
      </c>
      <c r="C24" s="130"/>
      <c r="D24" s="90"/>
      <c r="E24" s="20" t="str">
        <f>'08.01.2021 3-7 лет (день 10)'!B28</f>
        <v>Чай с сахаром</v>
      </c>
      <c r="F24" s="130"/>
      <c r="G24" s="130"/>
      <c r="H24" s="90"/>
      <c r="I24" s="20" t="str">
        <f>E24</f>
        <v>Чай с сахаром</v>
      </c>
      <c r="J24" s="130"/>
      <c r="L24">
        <v>13.980600000000001</v>
      </c>
    </row>
    <row r="25" spans="1:15" ht="15" customHeight="1" x14ac:dyDescent="0.3">
      <c r="A25" s="90"/>
      <c r="B25" s="11">
        <f>E25</f>
        <v>0</v>
      </c>
      <c r="C25" s="130"/>
      <c r="D25" s="90"/>
      <c r="E25" s="10"/>
      <c r="F25" s="130"/>
      <c r="G25" s="130"/>
      <c r="H25" s="90"/>
      <c r="I25" s="11">
        <f>E25</f>
        <v>0</v>
      </c>
      <c r="J25" s="130"/>
      <c r="L25">
        <v>25.710108181818185</v>
      </c>
    </row>
    <row r="26" spans="1:15" ht="15" customHeight="1" x14ac:dyDescent="0.3">
      <c r="A26" s="90"/>
      <c r="B26" s="6"/>
      <c r="C26" s="131"/>
      <c r="D26" s="90"/>
      <c r="E26" s="6"/>
      <c r="F26" s="131"/>
      <c r="G26" s="131"/>
      <c r="H26" s="90"/>
      <c r="I26" s="6"/>
      <c r="J26" s="131"/>
      <c r="L26">
        <v>87.720851688311697</v>
      </c>
    </row>
    <row r="27" spans="1:15" ht="17.399999999999999" x14ac:dyDescent="0.35">
      <c r="A27" s="136" t="s">
        <v>42</v>
      </c>
      <c r="B27" s="137"/>
      <c r="C27" s="58">
        <f>C4+C9+C17+C22</f>
        <v>101.675543</v>
      </c>
      <c r="D27" s="136" t="s">
        <v>42</v>
      </c>
      <c r="E27" s="137"/>
      <c r="F27" s="58">
        <f>F4+F9+F17+F22</f>
        <v>101.675543</v>
      </c>
      <c r="G27" s="58">
        <f>G4+G9+G17+G22</f>
        <v>127.97587520000002</v>
      </c>
      <c r="H27" s="136" t="s">
        <v>42</v>
      </c>
      <c r="I27" s="137"/>
      <c r="J27" s="58">
        <f>J4+J9+J17+J22</f>
        <v>127.97587520000002</v>
      </c>
    </row>
    <row r="28" spans="1:15" ht="59.25" customHeight="1" x14ac:dyDescent="0.3">
      <c r="A28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4"/>
      <c r="C28" s="124"/>
      <c r="D28" s="125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6"/>
      <c r="F28" s="126"/>
      <c r="G28" s="126"/>
      <c r="H28" s="127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4"/>
      <c r="J28" s="138"/>
      <c r="K28" s="53"/>
      <c r="L28" s="53"/>
      <c r="M28" s="135"/>
      <c r="N28" s="135"/>
      <c r="O28" s="135"/>
    </row>
    <row r="29" spans="1:15" ht="21.9" customHeight="1" x14ac:dyDescent="0.3">
      <c r="A29" s="115" t="s">
        <v>45</v>
      </c>
      <c r="B29" s="115"/>
      <c r="C29" s="116"/>
      <c r="D29" s="117" t="s">
        <v>46</v>
      </c>
      <c r="E29" s="115"/>
      <c r="F29" s="115"/>
      <c r="G29" s="116"/>
      <c r="H29" s="117" t="s">
        <v>47</v>
      </c>
      <c r="I29" s="115"/>
      <c r="J29" s="116"/>
      <c r="K29" s="53"/>
      <c r="L29" s="53"/>
      <c r="M29" s="59"/>
      <c r="N29" s="59"/>
      <c r="O29" s="59"/>
    </row>
    <row r="30" spans="1:15" ht="30.75" customHeight="1" x14ac:dyDescent="0.3">
      <c r="A30" s="54"/>
      <c r="B30" s="68">
        <f>E3</f>
        <v>45341</v>
      </c>
      <c r="C30" s="55" t="s">
        <v>44</v>
      </c>
      <c r="D30" s="54"/>
      <c r="E30" s="67">
        <f>E3</f>
        <v>45341</v>
      </c>
      <c r="F30" s="55" t="s">
        <v>43</v>
      </c>
      <c r="G30" s="55" t="s">
        <v>44</v>
      </c>
      <c r="H30" s="54"/>
      <c r="I30" s="69">
        <f>E3</f>
        <v>45341</v>
      </c>
      <c r="J30" s="60" t="s">
        <v>44</v>
      </c>
      <c r="K30" s="26"/>
      <c r="L30" s="26"/>
    </row>
    <row r="31" spans="1:15" ht="15" customHeight="1" x14ac:dyDescent="0.3">
      <c r="A31" s="90" t="s">
        <v>8</v>
      </c>
      <c r="B31" s="6" t="str">
        <f>E4</f>
        <v>Каша рисовая молочная</v>
      </c>
      <c r="C31" s="129">
        <f>G4</f>
        <v>31.2382572</v>
      </c>
      <c r="D31" s="90" t="s">
        <v>8</v>
      </c>
      <c r="E31" s="6" t="str">
        <f>E4</f>
        <v>Каша рисовая молочная</v>
      </c>
      <c r="F31" s="129">
        <f>F4</f>
        <v>23.937359999999998</v>
      </c>
      <c r="G31" s="142">
        <f>G4</f>
        <v>31.2382572</v>
      </c>
      <c r="H31" s="90" t="s">
        <v>8</v>
      </c>
      <c r="I31" s="6" t="str">
        <f>I4</f>
        <v>Каша рисовая молочная</v>
      </c>
      <c r="J31" s="129">
        <f>F31</f>
        <v>23.937359999999998</v>
      </c>
    </row>
    <row r="32" spans="1:15" ht="15" customHeight="1" x14ac:dyDescent="0.3">
      <c r="A32" s="90"/>
      <c r="B32" s="6" t="str">
        <f>E5</f>
        <v xml:space="preserve">Бутерброд с маслом </v>
      </c>
      <c r="C32" s="130"/>
      <c r="D32" s="90"/>
      <c r="E32" s="6" t="str">
        <f>E5</f>
        <v xml:space="preserve">Бутерброд с маслом </v>
      </c>
      <c r="F32" s="130"/>
      <c r="G32" s="143"/>
      <c r="H32" s="90"/>
      <c r="I32" s="6" t="str">
        <f>I5</f>
        <v xml:space="preserve">Бутерброд с маслом </v>
      </c>
      <c r="J32" s="130"/>
    </row>
    <row r="33" spans="1:10" ht="15" customHeight="1" x14ac:dyDescent="0.3">
      <c r="A33" s="90"/>
      <c r="B33" s="6" t="str">
        <f>E6</f>
        <v>Кофейный напиток с молоком</v>
      </c>
      <c r="C33" s="130"/>
      <c r="D33" s="90"/>
      <c r="E33" s="6" t="str">
        <f>E6</f>
        <v>Кофейный напиток с молоком</v>
      </c>
      <c r="F33" s="130"/>
      <c r="G33" s="143"/>
      <c r="H33" s="90"/>
      <c r="I33" s="6" t="str">
        <f>I6</f>
        <v>Кофейный напиток с молоком</v>
      </c>
      <c r="J33" s="130"/>
    </row>
    <row r="34" spans="1:10" ht="15" customHeight="1" x14ac:dyDescent="0.3">
      <c r="A34" s="90"/>
      <c r="B34" s="6"/>
      <c r="C34" s="130"/>
      <c r="D34" s="90"/>
      <c r="E34" s="6"/>
      <c r="F34" s="130"/>
      <c r="G34" s="143"/>
      <c r="H34" s="90"/>
      <c r="I34" s="6"/>
      <c r="J34" s="130"/>
    </row>
    <row r="35" spans="1:10" ht="15" customHeight="1" x14ac:dyDescent="0.3">
      <c r="A35" s="90"/>
      <c r="B35" s="6"/>
      <c r="C35" s="131"/>
      <c r="D35" s="90"/>
      <c r="E35" s="6"/>
      <c r="F35" s="131"/>
      <c r="G35" s="144"/>
      <c r="H35" s="90"/>
      <c r="I35" s="6"/>
      <c r="J35" s="131"/>
    </row>
    <row r="36" spans="1:10" ht="15" customHeight="1" x14ac:dyDescent="0.3">
      <c r="A36" s="90" t="s">
        <v>11</v>
      </c>
      <c r="B36" s="6" t="str">
        <f>E9</f>
        <v>Щи из свежей капусты</v>
      </c>
      <c r="C36" s="132">
        <f>G9</f>
        <v>68.745848000000009</v>
      </c>
      <c r="D36" s="90" t="s">
        <v>11</v>
      </c>
      <c r="E36" s="6" t="str">
        <f>E9</f>
        <v>Щи из свежей капусты</v>
      </c>
      <c r="F36" s="139">
        <f>F9</f>
        <v>56.481200000000001</v>
      </c>
      <c r="G36" s="132">
        <f>G9</f>
        <v>68.745848000000009</v>
      </c>
      <c r="H36" s="90" t="s">
        <v>11</v>
      </c>
      <c r="I36" s="6" t="str">
        <f t="shared" ref="I36:I41" si="2">I9</f>
        <v>Щи из свежей капусты</v>
      </c>
      <c r="J36" s="132">
        <f>F36</f>
        <v>56.481200000000001</v>
      </c>
    </row>
    <row r="37" spans="1:10" ht="15" customHeight="1" x14ac:dyDescent="0.3">
      <c r="A37" s="90"/>
      <c r="B37" s="6" t="str">
        <f t="shared" ref="B37:B42" si="3">E10</f>
        <v>Птица в томатном соусе</v>
      </c>
      <c r="C37" s="133"/>
      <c r="D37" s="90"/>
      <c r="E37" s="6" t="str">
        <f t="shared" ref="E37:E41" si="4">E10</f>
        <v>Птица в томатном соусе</v>
      </c>
      <c r="F37" s="140"/>
      <c r="G37" s="133"/>
      <c r="H37" s="90"/>
      <c r="I37" s="6" t="str">
        <f t="shared" si="2"/>
        <v>Птица в томатном соусе</v>
      </c>
      <c r="J37" s="133"/>
    </row>
    <row r="38" spans="1:10" ht="15" customHeight="1" x14ac:dyDescent="0.3">
      <c r="A38" s="90"/>
      <c r="B38" s="6" t="str">
        <f t="shared" si="3"/>
        <v>Гречка отварная</v>
      </c>
      <c r="C38" s="133"/>
      <c r="D38" s="90"/>
      <c r="E38" s="6" t="str">
        <f t="shared" si="4"/>
        <v>Гречка отварная</v>
      </c>
      <c r="F38" s="140"/>
      <c r="G38" s="133"/>
      <c r="H38" s="90"/>
      <c r="I38" s="6" t="str">
        <f t="shared" si="2"/>
        <v>Гречка отварная</v>
      </c>
      <c r="J38" s="133"/>
    </row>
    <row r="39" spans="1:10" ht="15" customHeight="1" x14ac:dyDescent="0.3">
      <c r="A39" s="90"/>
      <c r="B39" s="6" t="str">
        <f t="shared" si="3"/>
        <v>Хлеб пшеничный</v>
      </c>
      <c r="C39" s="133"/>
      <c r="D39" s="90"/>
      <c r="E39" s="6" t="str">
        <f t="shared" si="4"/>
        <v>Хлеб пшеничный</v>
      </c>
      <c r="F39" s="140"/>
      <c r="G39" s="133"/>
      <c r="H39" s="90"/>
      <c r="I39" s="6" t="str">
        <f t="shared" si="2"/>
        <v>Хлеб пшеничный</v>
      </c>
      <c r="J39" s="133"/>
    </row>
    <row r="40" spans="1:10" ht="15" customHeight="1" x14ac:dyDescent="0.3">
      <c r="A40" s="90"/>
      <c r="B40" s="6" t="str">
        <f t="shared" si="3"/>
        <v>Хлеб ржано-пшеничный</v>
      </c>
      <c r="C40" s="133"/>
      <c r="D40" s="90"/>
      <c r="E40" s="6" t="str">
        <f t="shared" si="4"/>
        <v>Хлеб ржано-пшеничный</v>
      </c>
      <c r="F40" s="140"/>
      <c r="G40" s="133"/>
      <c r="H40" s="90"/>
      <c r="I40" s="6" t="str">
        <f t="shared" si="2"/>
        <v>Хлеб ржано-пшеничный</v>
      </c>
      <c r="J40" s="133"/>
    </row>
    <row r="41" spans="1:10" ht="15" customHeight="1" x14ac:dyDescent="0.3">
      <c r="A41" s="90"/>
      <c r="B41" s="6" t="str">
        <f t="shared" si="3"/>
        <v>Сок</v>
      </c>
      <c r="C41" s="133"/>
      <c r="D41" s="90"/>
      <c r="E41" s="6" t="str">
        <f t="shared" si="4"/>
        <v>Сок</v>
      </c>
      <c r="F41" s="140"/>
      <c r="G41" s="133"/>
      <c r="H41" s="90"/>
      <c r="I41" s="6" t="str">
        <f t="shared" si="2"/>
        <v>Сок</v>
      </c>
      <c r="J41" s="133"/>
    </row>
    <row r="42" spans="1:10" ht="15" customHeight="1" x14ac:dyDescent="0.3">
      <c r="A42" s="90"/>
      <c r="B42" s="6">
        <f t="shared" si="3"/>
        <v>0</v>
      </c>
      <c r="C42" s="133"/>
      <c r="D42" s="90"/>
      <c r="E42" s="6"/>
      <c r="F42" s="140"/>
      <c r="G42" s="133"/>
      <c r="H42" s="90"/>
      <c r="I42" s="11" t="str">
        <f>E14</f>
        <v>Сок</v>
      </c>
      <c r="J42" s="133"/>
    </row>
    <row r="43" spans="1:10" ht="15" customHeight="1" x14ac:dyDescent="0.3">
      <c r="A43" s="90"/>
      <c r="B43" s="11"/>
      <c r="C43" s="134"/>
      <c r="D43" s="90"/>
      <c r="E43" s="11"/>
      <c r="F43" s="141"/>
      <c r="G43" s="134"/>
      <c r="H43" s="90"/>
      <c r="I43" s="11"/>
      <c r="J43" s="134"/>
    </row>
    <row r="44" spans="1:10" ht="15" customHeight="1" x14ac:dyDescent="0.3">
      <c r="A44" s="90" t="s">
        <v>18</v>
      </c>
      <c r="B44" s="6" t="str">
        <f>E17</f>
        <v>Напиток из шиповника</v>
      </c>
      <c r="C44" s="129">
        <f>G17</f>
        <v>12.042999999999999</v>
      </c>
      <c r="D44" s="90" t="s">
        <v>18</v>
      </c>
      <c r="E44" s="6" t="str">
        <f>E17</f>
        <v>Напиток из шиповника</v>
      </c>
      <c r="F44" s="129">
        <f>F17</f>
        <v>8.5359999999999996</v>
      </c>
      <c r="G44" s="142">
        <f>G17</f>
        <v>12.042999999999999</v>
      </c>
      <c r="H44" s="90" t="s">
        <v>18</v>
      </c>
      <c r="I44" s="6" t="str">
        <f>I17</f>
        <v>Напиток из шиповника</v>
      </c>
      <c r="J44" s="129">
        <f>F44</f>
        <v>8.5359999999999996</v>
      </c>
    </row>
    <row r="45" spans="1:10" ht="15" customHeight="1" x14ac:dyDescent="0.3">
      <c r="A45" s="90"/>
      <c r="B45" s="6" t="str">
        <f>E18</f>
        <v>Вафли</v>
      </c>
      <c r="C45" s="130"/>
      <c r="D45" s="90"/>
      <c r="E45" s="6" t="str">
        <f>E18</f>
        <v>Вафли</v>
      </c>
      <c r="F45" s="130"/>
      <c r="G45" s="143"/>
      <c r="H45" s="90"/>
      <c r="I45" s="6" t="str">
        <f>I18</f>
        <v>Вафли</v>
      </c>
      <c r="J45" s="130"/>
    </row>
    <row r="46" spans="1:10" ht="15" customHeight="1" x14ac:dyDescent="0.3">
      <c r="A46" s="90"/>
      <c r="B46" s="6"/>
      <c r="C46" s="130"/>
      <c r="D46" s="90"/>
      <c r="E46" s="6"/>
      <c r="F46" s="130"/>
      <c r="G46" s="143"/>
      <c r="H46" s="90"/>
      <c r="I46" s="6"/>
      <c r="J46" s="130"/>
    </row>
    <row r="47" spans="1:10" ht="15" customHeight="1" x14ac:dyDescent="0.3">
      <c r="A47" s="90"/>
      <c r="B47" s="6"/>
      <c r="C47" s="130"/>
      <c r="D47" s="90"/>
      <c r="E47" s="6"/>
      <c r="F47" s="130"/>
      <c r="G47" s="143"/>
      <c r="H47" s="90"/>
      <c r="I47" s="6"/>
      <c r="J47" s="130"/>
    </row>
    <row r="48" spans="1:10" ht="15" customHeight="1" x14ac:dyDescent="0.3">
      <c r="A48" s="90"/>
      <c r="B48" s="6"/>
      <c r="C48" s="131"/>
      <c r="D48" s="90"/>
      <c r="E48" s="6"/>
      <c r="F48" s="131"/>
      <c r="G48" s="144"/>
      <c r="H48" s="90"/>
      <c r="I48" s="6"/>
      <c r="J48" s="131"/>
    </row>
    <row r="49" spans="1:10" ht="29.25" customHeight="1" x14ac:dyDescent="0.3">
      <c r="A49" s="90" t="s">
        <v>21</v>
      </c>
      <c r="B49" s="20" t="str">
        <f>E22</f>
        <v>Суп молочный с макарон. изделиями</v>
      </c>
      <c r="C49" s="129">
        <f>G22</f>
        <v>15.948769999999998</v>
      </c>
      <c r="D49" s="90" t="s">
        <v>21</v>
      </c>
      <c r="E49" s="20" t="str">
        <f>E22</f>
        <v>Суп молочный с макарон. изделиями</v>
      </c>
      <c r="F49" s="129">
        <f>F22</f>
        <v>12.720983000000002</v>
      </c>
      <c r="G49" s="142">
        <f>G22</f>
        <v>15.948769999999998</v>
      </c>
      <c r="H49" s="90" t="s">
        <v>21</v>
      </c>
      <c r="I49" s="20" t="str">
        <f>I22</f>
        <v>Суп молочный с макарон. изделиями</v>
      </c>
      <c r="J49" s="129">
        <f>F49</f>
        <v>12.720983000000002</v>
      </c>
    </row>
    <row r="50" spans="1:10" ht="15" customHeight="1" x14ac:dyDescent="0.3">
      <c r="A50" s="90"/>
      <c r="B50" s="20" t="str">
        <f>E23</f>
        <v>Хлеб пшеничный</v>
      </c>
      <c r="C50" s="130"/>
      <c r="D50" s="90"/>
      <c r="E50" s="20" t="str">
        <f>E23</f>
        <v>Хлеб пшеничный</v>
      </c>
      <c r="F50" s="130"/>
      <c r="G50" s="143"/>
      <c r="H50" s="90"/>
      <c r="I50" s="20" t="str">
        <f>I23</f>
        <v>Хлеб пшеничный</v>
      </c>
      <c r="J50" s="130"/>
    </row>
    <row r="51" spans="1:10" ht="15" customHeight="1" x14ac:dyDescent="0.3">
      <c r="A51" s="90"/>
      <c r="B51" s="20" t="str">
        <f>E24</f>
        <v>Чай с сахаром</v>
      </c>
      <c r="C51" s="130"/>
      <c r="D51" s="90"/>
      <c r="E51" s="20" t="str">
        <f>E24</f>
        <v>Чай с сахаром</v>
      </c>
      <c r="F51" s="130"/>
      <c r="G51" s="143"/>
      <c r="H51" s="90"/>
      <c r="I51" s="20" t="str">
        <f>I24</f>
        <v>Чай с сахаром</v>
      </c>
      <c r="J51" s="130"/>
    </row>
    <row r="52" spans="1:10" ht="15" customHeight="1" x14ac:dyDescent="0.3">
      <c r="A52" s="90"/>
      <c r="B52" s="11">
        <f>E52</f>
        <v>0</v>
      </c>
      <c r="C52" s="130"/>
      <c r="D52" s="90"/>
      <c r="E52" s="11">
        <f>E25</f>
        <v>0</v>
      </c>
      <c r="F52" s="130"/>
      <c r="G52" s="143"/>
      <c r="H52" s="90"/>
      <c r="I52" s="11">
        <f>E25</f>
        <v>0</v>
      </c>
      <c r="J52" s="130"/>
    </row>
    <row r="53" spans="1:10" ht="15" customHeight="1" x14ac:dyDescent="0.3">
      <c r="A53" s="90"/>
      <c r="B53" s="6"/>
      <c r="C53" s="131"/>
      <c r="D53" s="90"/>
      <c r="E53" s="6"/>
      <c r="F53" s="131"/>
      <c r="G53" s="144"/>
      <c r="H53" s="90"/>
      <c r="I53" s="6"/>
      <c r="J53" s="131"/>
    </row>
    <row r="54" spans="1:10" ht="17.399999999999999" x14ac:dyDescent="0.35">
      <c r="A54" s="136" t="s">
        <v>42</v>
      </c>
      <c r="B54" s="137"/>
      <c r="C54" s="61">
        <f>C31+C36+C44+C49</f>
        <v>127.97587520000002</v>
      </c>
      <c r="D54" s="44"/>
      <c r="E54" s="62" t="s">
        <v>42</v>
      </c>
      <c r="F54" s="63">
        <f>F31+F36+F44+F49</f>
        <v>101.675543</v>
      </c>
      <c r="G54" s="63">
        <f>G31+G36+G44+G49</f>
        <v>127.97587520000002</v>
      </c>
      <c r="H54" s="136" t="s">
        <v>42</v>
      </c>
      <c r="I54" s="137"/>
      <c r="J54" s="58">
        <f>J31+J36+J44+J49</f>
        <v>101.675543</v>
      </c>
    </row>
    <row r="55" spans="1:10" ht="15" customHeight="1" x14ac:dyDescent="0.3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5">
        <f>'08.01.2021 3-7 лет (день 10)'!K6</f>
        <v>45341</v>
      </c>
      <c r="B1" s="146"/>
      <c r="C1" s="146"/>
      <c r="D1" s="146"/>
      <c r="E1" s="146"/>
      <c r="F1" s="146"/>
      <c r="G1" s="146"/>
    </row>
    <row r="2" spans="1:7" ht="60" customHeight="1" x14ac:dyDescent="0.3">
      <c r="A2" s="147" t="s">
        <v>48</v>
      </c>
      <c r="B2" s="147" t="s">
        <v>49</v>
      </c>
      <c r="C2" s="147" t="s">
        <v>50</v>
      </c>
      <c r="D2" s="147" t="s">
        <v>51</v>
      </c>
      <c r="E2" s="147" t="s">
        <v>52</v>
      </c>
      <c r="F2" s="147" t="s">
        <v>53</v>
      </c>
      <c r="G2" s="149" t="s">
        <v>54</v>
      </c>
    </row>
    <row r="3" spans="1:7" x14ac:dyDescent="0.3">
      <c r="A3" s="148"/>
      <c r="B3" s="148"/>
      <c r="C3" s="148"/>
      <c r="D3" s="148"/>
      <c r="E3" s="148"/>
      <c r="F3" s="148"/>
      <c r="G3" s="150"/>
    </row>
    <row r="4" spans="1:7" ht="33" customHeight="1" x14ac:dyDescent="0.3">
      <c r="A4" s="148"/>
      <c r="B4" s="148"/>
      <c r="C4" s="148"/>
      <c r="D4" s="148"/>
      <c r="E4" s="148"/>
      <c r="F4" s="148"/>
      <c r="G4" s="150"/>
    </row>
    <row r="5" spans="1:7" ht="20.100000000000001" customHeight="1" x14ac:dyDescent="0.3">
      <c r="A5" s="154" t="s">
        <v>55</v>
      </c>
      <c r="B5" s="152">
        <v>0.3611111111111111</v>
      </c>
      <c r="C5" s="6" t="str">
        <f>'08.01.2021 3-7 лет (день 10)'!B9</f>
        <v>Каша рисовая молочная</v>
      </c>
      <c r="D5" s="64" t="s">
        <v>56</v>
      </c>
      <c r="E5" s="64" t="s">
        <v>57</v>
      </c>
      <c r="F5" s="6"/>
      <c r="G5" s="6"/>
    </row>
    <row r="6" spans="1:7" ht="20.25" customHeight="1" x14ac:dyDescent="0.3">
      <c r="A6" s="154"/>
      <c r="B6" s="152"/>
      <c r="C6" s="9" t="str">
        <f>'08.01.2021 3-7 лет (день 10)'!B10</f>
        <v xml:space="preserve">Бутерброд с маслом </v>
      </c>
      <c r="D6" s="64" t="s">
        <v>56</v>
      </c>
      <c r="E6" s="64" t="s">
        <v>57</v>
      </c>
      <c r="F6" s="6"/>
      <c r="G6" s="6"/>
    </row>
    <row r="7" spans="1:7" ht="20.100000000000001" customHeight="1" x14ac:dyDescent="0.3">
      <c r="A7" s="154"/>
      <c r="B7" s="152"/>
      <c r="C7" s="6" t="str">
        <f>'08.01.2021 3-7 лет (день 10)'!B11</f>
        <v>Кофейный напиток с молоком</v>
      </c>
      <c r="D7" s="64" t="s">
        <v>56</v>
      </c>
      <c r="E7" s="64" t="s">
        <v>57</v>
      </c>
      <c r="F7" s="6"/>
      <c r="G7" s="6"/>
    </row>
    <row r="8" spans="1:7" ht="20.100000000000001" customHeight="1" x14ac:dyDescent="0.3">
      <c r="A8" s="151" t="s">
        <v>58</v>
      </c>
      <c r="B8" s="152">
        <v>0.4861111111111111</v>
      </c>
      <c r="C8" s="9" t="str">
        <f>'08.01.2021 3-7 лет (день 10)'!B14</f>
        <v>Щи из свежей капусты</v>
      </c>
      <c r="D8" s="64" t="s">
        <v>56</v>
      </c>
      <c r="E8" s="64" t="s">
        <v>57</v>
      </c>
      <c r="F8" s="6"/>
      <c r="G8" s="6"/>
    </row>
    <row r="9" spans="1:7" ht="20.100000000000001" customHeight="1" x14ac:dyDescent="0.3">
      <c r="A9" s="151"/>
      <c r="B9" s="152"/>
      <c r="C9" s="9" t="str">
        <f>'08.01.2021 3-7 лет (день 10)'!B15</f>
        <v>Птица в томатном соусе</v>
      </c>
      <c r="D9" s="64" t="s">
        <v>56</v>
      </c>
      <c r="E9" s="64" t="s">
        <v>57</v>
      </c>
      <c r="F9" s="6"/>
      <c r="G9" s="6"/>
    </row>
    <row r="10" spans="1:7" ht="20.100000000000001" customHeight="1" x14ac:dyDescent="0.3">
      <c r="A10" s="151"/>
      <c r="B10" s="152"/>
      <c r="C10" s="9" t="str">
        <f>'08.01.2021 3-7 лет (день 10)'!B16</f>
        <v>Гречка отварная</v>
      </c>
      <c r="D10" s="64" t="s">
        <v>56</v>
      </c>
      <c r="E10" s="64" t="s">
        <v>57</v>
      </c>
      <c r="F10" s="6"/>
      <c r="G10" s="6"/>
    </row>
    <row r="11" spans="1:7" ht="20.100000000000001" customHeight="1" x14ac:dyDescent="0.3">
      <c r="A11" s="151"/>
      <c r="B11" s="152"/>
      <c r="C11" s="9" t="str">
        <f>'08.01.2021 3-7 лет (день 10)'!B17</f>
        <v>Хлеб пшеничный</v>
      </c>
      <c r="D11" s="64" t="s">
        <v>56</v>
      </c>
      <c r="E11" s="64" t="s">
        <v>57</v>
      </c>
      <c r="F11" s="6"/>
      <c r="G11" s="6"/>
    </row>
    <row r="12" spans="1:7" ht="20.100000000000001" customHeight="1" x14ac:dyDescent="0.3">
      <c r="A12" s="151"/>
      <c r="B12" s="152"/>
      <c r="C12" s="9" t="str">
        <f>'08.01.2021 3-7 лет (день 10)'!B18</f>
        <v>Хлеб ржано-пшеничный</v>
      </c>
      <c r="D12" s="64" t="s">
        <v>56</v>
      </c>
      <c r="E12" s="64" t="s">
        <v>57</v>
      </c>
      <c r="F12" s="6"/>
      <c r="G12" s="6"/>
    </row>
    <row r="13" spans="1:7" ht="20.100000000000001" customHeight="1" x14ac:dyDescent="0.3">
      <c r="A13" s="151"/>
      <c r="B13" s="152"/>
      <c r="C13" s="9" t="str">
        <f>'08.01.2021 3-7 лет (день 10)'!B19</f>
        <v>Сок</v>
      </c>
      <c r="D13" s="64" t="s">
        <v>56</v>
      </c>
      <c r="E13" s="64" t="s">
        <v>57</v>
      </c>
      <c r="F13" s="6"/>
      <c r="G13" s="6"/>
    </row>
    <row r="14" spans="1:7" ht="20.100000000000001" customHeight="1" x14ac:dyDescent="0.3">
      <c r="A14" s="151"/>
      <c r="B14" s="152"/>
      <c r="C14" s="11"/>
      <c r="D14" s="64"/>
      <c r="E14" s="64"/>
      <c r="F14" s="6"/>
      <c r="G14" s="6"/>
    </row>
    <row r="15" spans="1:7" ht="20.100000000000001" customHeight="1" x14ac:dyDescent="0.3">
      <c r="A15" s="151" t="s">
        <v>59</v>
      </c>
      <c r="B15" s="152">
        <v>0.63888888888888895</v>
      </c>
      <c r="C15" s="6" t="str">
        <f>'08.01.2021 3-7 лет (день 10)'!B21</f>
        <v>Напиток из шиповника</v>
      </c>
      <c r="D15" s="64" t="s">
        <v>56</v>
      </c>
      <c r="E15" s="64" t="s">
        <v>57</v>
      </c>
      <c r="F15" s="6"/>
      <c r="G15" s="6"/>
    </row>
    <row r="16" spans="1:7" ht="20.100000000000001" customHeight="1" x14ac:dyDescent="0.3">
      <c r="A16" s="151"/>
      <c r="B16" s="153"/>
      <c r="C16" s="6" t="str">
        <f>'08.01.2021 3-7 лет (день 10)'!B22</f>
        <v>Вафли</v>
      </c>
      <c r="D16" s="64" t="s">
        <v>56</v>
      </c>
      <c r="E16" s="64" t="s">
        <v>57</v>
      </c>
      <c r="F16" s="6"/>
      <c r="G16" s="6"/>
    </row>
    <row r="17" spans="1:7" ht="30" customHeight="1" x14ac:dyDescent="0.3">
      <c r="A17" s="151" t="s">
        <v>60</v>
      </c>
      <c r="B17" s="152">
        <v>0.69444444444444453</v>
      </c>
      <c r="C17" s="20" t="str">
        <f>'08.01.2021 3-7 лет (день 10)'!B26</f>
        <v>Суп молочный с макарон. изделиями</v>
      </c>
      <c r="D17" s="64" t="s">
        <v>56</v>
      </c>
      <c r="E17" s="64" t="s">
        <v>57</v>
      </c>
      <c r="F17" s="6"/>
      <c r="G17" s="6"/>
    </row>
    <row r="18" spans="1:7" ht="20.100000000000001" customHeight="1" x14ac:dyDescent="0.3">
      <c r="A18" s="151"/>
      <c r="B18" s="153"/>
      <c r="C18" s="20" t="str">
        <f>'08.01.2021 3-7 лет (день 10)'!B27</f>
        <v>Хлеб пшеничный</v>
      </c>
      <c r="D18" s="64" t="s">
        <v>56</v>
      </c>
      <c r="E18" s="64" t="s">
        <v>57</v>
      </c>
      <c r="F18" s="6"/>
      <c r="G18" s="6"/>
    </row>
    <row r="19" spans="1:7" ht="20.100000000000001" customHeight="1" x14ac:dyDescent="0.3">
      <c r="A19" s="151"/>
      <c r="B19" s="153"/>
      <c r="C19" s="20" t="str">
        <f>'08.01.2021 3-7 лет (день 10)'!B28</f>
        <v>Чай с сахаром</v>
      </c>
      <c r="D19" s="64" t="s">
        <v>56</v>
      </c>
      <c r="E19" s="64" t="s">
        <v>57</v>
      </c>
      <c r="F19" s="6"/>
      <c r="G19" s="6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B22" sqref="B22:M22"/>
    </sheetView>
  </sheetViews>
  <sheetFormatPr defaultRowHeight="14.4" x14ac:dyDescent="0.3"/>
  <cols>
    <col min="1" max="1" width="12" customWidth="1"/>
    <col min="2" max="2" width="27.33203125" customWidth="1"/>
    <col min="3" max="3" width="7.21875" customWidth="1"/>
    <col min="4" max="4" width="6.5546875" customWidth="1"/>
    <col min="5" max="5" width="7.44140625" customWidth="1"/>
    <col min="6" max="6" width="8.5546875" customWidth="1"/>
    <col min="8" max="8" width="8.44140625" customWidth="1"/>
    <col min="9" max="9" width="6.77734375" customWidth="1"/>
    <col min="10" max="10" width="7.6640625" customWidth="1"/>
    <col min="11" max="11" width="9.109375" customWidth="1"/>
    <col min="12" max="12" width="6" customWidth="1"/>
    <col min="13" max="13" width="13.33203125" customWidth="1"/>
    <col min="14" max="14" width="8.21875" customWidth="1"/>
  </cols>
  <sheetData>
    <row r="1" spans="1:13" x14ac:dyDescent="0.3">
      <c r="J1" s="158" t="s">
        <v>89</v>
      </c>
      <c r="K1" s="158"/>
      <c r="L1" s="158"/>
      <c r="M1" s="158"/>
    </row>
    <row r="2" spans="1:13" x14ac:dyDescent="0.3">
      <c r="J2" s="158" t="s">
        <v>90</v>
      </c>
      <c r="K2" s="158"/>
      <c r="L2" s="158"/>
      <c r="M2" s="158"/>
    </row>
    <row r="3" spans="1:13" x14ac:dyDescent="0.3">
      <c r="J3" s="158" t="s">
        <v>91</v>
      </c>
      <c r="K3" s="158"/>
      <c r="L3" s="158"/>
      <c r="M3" s="158"/>
    </row>
    <row r="4" spans="1:13" ht="21" customHeight="1" x14ac:dyDescent="0.3">
      <c r="A4" s="79"/>
      <c r="B4" s="79"/>
      <c r="C4" s="79"/>
      <c r="D4" s="79"/>
      <c r="E4" s="79"/>
      <c r="J4" s="159" t="s">
        <v>96</v>
      </c>
      <c r="K4" s="159"/>
      <c r="L4" s="159"/>
      <c r="M4" s="159"/>
    </row>
    <row r="5" spans="1:13" ht="24" customHeight="1" x14ac:dyDescent="0.3">
      <c r="B5" s="80"/>
      <c r="C5" s="80"/>
      <c r="D5" s="80"/>
      <c r="E5" s="160" t="s">
        <v>92</v>
      </c>
      <c r="F5" s="160"/>
      <c r="G5" s="160">
        <f>'08.01.2021 3-7 лет (день 10)'!K6</f>
        <v>45341</v>
      </c>
      <c r="H5" s="160"/>
      <c r="I5" s="80"/>
      <c r="J5" s="80"/>
      <c r="K5" s="80"/>
      <c r="L5" s="80"/>
      <c r="M5" s="80"/>
    </row>
    <row r="6" spans="1:13" ht="27.6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5" t="s">
        <v>78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3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3">
      <c r="A9" s="76"/>
      <c r="B9" s="75" t="s">
        <v>37</v>
      </c>
      <c r="C9" s="77" t="s">
        <v>79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" customHeight="1" x14ac:dyDescent="0.3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3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3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3">
      <c r="A14" s="76"/>
      <c r="B14" s="75" t="s">
        <v>80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3">
      <c r="A17" s="76"/>
      <c r="B17" s="75" t="s">
        <v>82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8" customHeight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3">
      <c r="A22" s="76"/>
      <c r="B22" s="75" t="s">
        <v>103</v>
      </c>
      <c r="C22" s="75">
        <v>7</v>
      </c>
      <c r="D22" s="75">
        <v>1.17</v>
      </c>
      <c r="E22" s="75">
        <v>0.52</v>
      </c>
      <c r="F22" s="75">
        <v>8.01</v>
      </c>
      <c r="G22" s="75">
        <v>41.973799999999997</v>
      </c>
      <c r="H22" s="75">
        <v>18.21</v>
      </c>
      <c r="I22" s="75">
        <v>0.12</v>
      </c>
      <c r="J22" s="75">
        <v>0.01</v>
      </c>
      <c r="K22" s="75">
        <v>0.01</v>
      </c>
      <c r="L22" s="75">
        <v>0.05</v>
      </c>
      <c r="M22" s="75"/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3">
      <c r="A24" s="74" t="s">
        <v>21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6.2" x14ac:dyDescent="0.35">
      <c r="A28" s="75"/>
      <c r="B28" s="78" t="s">
        <v>86</v>
      </c>
      <c r="C28" s="75"/>
      <c r="D28" s="75">
        <f>SUM(D8:D27)</f>
        <v>32.994999999999997</v>
      </c>
      <c r="E28" s="75">
        <f t="shared" ref="E28:L28" si="0">SUM(E8:E27)</f>
        <v>34.169999999999995</v>
      </c>
      <c r="F28" s="75">
        <f t="shared" si="0"/>
        <v>172.67499999999998</v>
      </c>
      <c r="G28" s="75">
        <f t="shared" si="0"/>
        <v>1198.4038</v>
      </c>
      <c r="H28" s="75">
        <f t="shared" si="0"/>
        <v>512.87</v>
      </c>
      <c r="I28" s="75">
        <f t="shared" si="0"/>
        <v>7.0699999999999994</v>
      </c>
      <c r="J28" s="75">
        <f t="shared" si="0"/>
        <v>0.48699999999999999</v>
      </c>
      <c r="K28" s="75">
        <f t="shared" si="0"/>
        <v>0.39450000000000002</v>
      </c>
      <c r="L28" s="75">
        <f t="shared" si="0"/>
        <v>37.929999999999993</v>
      </c>
      <c r="M28" s="75"/>
    </row>
    <row r="30" spans="1:13" x14ac:dyDescent="0.3">
      <c r="A30" s="158" t="s">
        <v>94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0" workbookViewId="0">
      <selection activeCell="B22" sqref="B22:M22"/>
    </sheetView>
  </sheetViews>
  <sheetFormatPr defaultRowHeight="14.4" x14ac:dyDescent="0.3"/>
  <cols>
    <col min="1" max="1" width="12.109375" customWidth="1"/>
    <col min="2" max="2" width="27.33203125" customWidth="1"/>
    <col min="3" max="3" width="7.77734375" customWidth="1"/>
    <col min="4" max="4" width="7.88671875" customWidth="1"/>
    <col min="5" max="5" width="7.6640625" customWidth="1"/>
    <col min="6" max="6" width="9.21875" customWidth="1"/>
    <col min="8" max="8" width="7.5546875" customWidth="1"/>
    <col min="9" max="9" width="6.5546875" customWidth="1"/>
    <col min="10" max="10" width="8.21875" customWidth="1"/>
    <col min="12" max="12" width="7.6640625" customWidth="1"/>
    <col min="13" max="13" width="10.6640625" customWidth="1"/>
  </cols>
  <sheetData>
    <row r="1" spans="1:13" x14ac:dyDescent="0.3">
      <c r="J1" s="158" t="s">
        <v>89</v>
      </c>
      <c r="K1" s="158"/>
      <c r="L1" s="158"/>
      <c r="M1" s="158"/>
    </row>
    <row r="2" spans="1:13" x14ac:dyDescent="0.3">
      <c r="J2" s="158" t="s">
        <v>90</v>
      </c>
      <c r="K2" s="158"/>
      <c r="L2" s="158"/>
      <c r="M2" s="158"/>
    </row>
    <row r="3" spans="1:13" x14ac:dyDescent="0.3">
      <c r="J3" s="158" t="s">
        <v>91</v>
      </c>
      <c r="K3" s="158"/>
      <c r="L3" s="158"/>
      <c r="M3" s="158"/>
    </row>
    <row r="4" spans="1:13" ht="21" customHeight="1" x14ac:dyDescent="0.3">
      <c r="A4" s="79"/>
      <c r="B4" s="79"/>
      <c r="C4" s="79"/>
      <c r="D4" s="79"/>
      <c r="E4" s="79"/>
      <c r="J4" s="159" t="s">
        <v>97</v>
      </c>
      <c r="K4" s="159"/>
      <c r="L4" s="159"/>
      <c r="M4" s="159"/>
    </row>
    <row r="5" spans="1:13" ht="24" customHeight="1" x14ac:dyDescent="0.3">
      <c r="B5" s="80"/>
      <c r="C5" s="80"/>
      <c r="D5" s="80"/>
      <c r="E5" s="160" t="s">
        <v>92</v>
      </c>
      <c r="F5" s="160"/>
      <c r="G5" s="160">
        <f>'08.01.2021 3-7 лет (день 10)'!K6</f>
        <v>45341</v>
      </c>
      <c r="H5" s="160"/>
      <c r="I5" s="80"/>
      <c r="J5" s="80"/>
      <c r="K5" s="80"/>
      <c r="L5" s="80"/>
      <c r="M5" s="80"/>
    </row>
    <row r="6" spans="1:13" ht="41.4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5" t="s">
        <v>87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3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3">
      <c r="A9" s="76"/>
      <c r="B9" s="75" t="s">
        <v>37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3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3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3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3">
      <c r="A14" s="76"/>
      <c r="B14" s="75" t="s">
        <v>80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8" customHeight="1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8" customHeight="1" x14ac:dyDescent="0.3">
      <c r="A17" s="76"/>
      <c r="B17" s="75" t="s">
        <v>82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3">
      <c r="A22" s="76"/>
      <c r="B22" s="75" t="s">
        <v>103</v>
      </c>
      <c r="C22" s="75">
        <v>20</v>
      </c>
      <c r="D22" s="75">
        <v>3.36</v>
      </c>
      <c r="E22" s="75">
        <v>1.51</v>
      </c>
      <c r="F22" s="75">
        <v>22.9</v>
      </c>
      <c r="G22" s="75">
        <v>120</v>
      </c>
      <c r="H22" s="75">
        <v>52.05</v>
      </c>
      <c r="I22" s="75">
        <v>0.36</v>
      </c>
      <c r="J22" s="75">
        <v>0.04</v>
      </c>
      <c r="K22" s="75">
        <v>0.03</v>
      </c>
      <c r="L22" s="75">
        <v>0.15</v>
      </c>
      <c r="M22" s="75"/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3">
      <c r="A24" s="74" t="s">
        <v>21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" customHeight="1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8" customHeight="1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9.2" customHeight="1" x14ac:dyDescent="0.35">
      <c r="A28" s="75"/>
      <c r="B28" s="78" t="s">
        <v>86</v>
      </c>
      <c r="C28" s="75"/>
      <c r="D28" s="75">
        <f>SUM(D8:D27)</f>
        <v>42.625</v>
      </c>
      <c r="E28" s="75">
        <f t="shared" ref="E28:L28" si="0">SUM(E8:E27)</f>
        <v>44.65</v>
      </c>
      <c r="F28" s="75">
        <f t="shared" si="0"/>
        <v>225.68499999999997</v>
      </c>
      <c r="G28" s="75">
        <f t="shared" si="0"/>
        <v>1575</v>
      </c>
      <c r="H28" s="75">
        <f t="shared" si="0"/>
        <v>684.8900000000001</v>
      </c>
      <c r="I28" s="75">
        <f t="shared" si="0"/>
        <v>9.120000000000001</v>
      </c>
      <c r="J28" s="75">
        <f t="shared" si="0"/>
        <v>0.61499999999999999</v>
      </c>
      <c r="K28" s="75">
        <f t="shared" si="0"/>
        <v>0.51249999999999996</v>
      </c>
      <c r="L28" s="75">
        <f t="shared" si="0"/>
        <v>47.660000000000004</v>
      </c>
      <c r="M28" s="75"/>
    </row>
    <row r="29" spans="1:13" ht="4.2" customHeight="1" x14ac:dyDescent="0.3"/>
    <row r="30" spans="1:13" ht="16.2" customHeight="1" x14ac:dyDescent="0.3">
      <c r="A30" s="158" t="s">
        <v>95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2024-02-19T02:51:48Z</dcterms:modified>
</cp:coreProperties>
</file>