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100" i="5" s="1"/>
  <c r="BO79" i="5"/>
  <c r="BO80" i="5" s="1"/>
  <c r="BO84" i="5" s="1"/>
  <c r="BO61" i="5"/>
  <c r="BO62" i="5" s="1"/>
  <c r="BO66" i="5" s="1"/>
  <c r="BO111" i="5"/>
  <c r="BO112" i="5" s="1"/>
  <c r="BO116" i="5" s="1"/>
  <c r="BO48" i="5"/>
  <c r="BO49" i="5"/>
  <c r="BO67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G5" i="8"/>
  <c r="G5" i="9"/>
  <c r="BO85" i="5" l="1"/>
  <c r="BO101" i="5"/>
  <c r="BO117" i="5"/>
  <c r="BO61" i="4"/>
  <c r="BO62" i="4" s="1"/>
  <c r="BO67" i="4" s="1"/>
  <c r="BO33" i="4"/>
  <c r="BO48" i="4" s="1"/>
  <c r="BO111" i="4"/>
  <c r="BO112" i="4" s="1"/>
  <c r="BO116" i="4" s="1"/>
  <c r="BO95" i="4"/>
  <c r="BO96" i="4" s="1"/>
  <c r="BO100" i="4" s="1"/>
  <c r="BO79" i="4"/>
  <c r="BO80" i="4" s="1"/>
  <c r="BO85" i="4" s="1"/>
  <c r="BO117" i="4" l="1"/>
  <c r="BO34" i="5"/>
  <c r="BO66" i="4"/>
  <c r="BO49" i="4"/>
  <c r="BO101" i="4"/>
  <c r="BO84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 l="1"/>
  <c r="B6" i="6"/>
  <c r="E33" i="6"/>
  <c r="I6" i="6"/>
  <c r="I33" i="6" s="1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1" i="4" l="1"/>
  <c r="BE112" i="4" s="1"/>
  <c r="R95" i="4"/>
  <c r="R96" i="4" s="1"/>
  <c r="Z95" i="4"/>
  <c r="Z96" i="4" s="1"/>
  <c r="AH95" i="4"/>
  <c r="AH96" i="4" s="1"/>
  <c r="AP95" i="4"/>
  <c r="AP96" i="4" s="1"/>
  <c r="AX95" i="4"/>
  <c r="AX96" i="4" s="1"/>
  <c r="BF95" i="4"/>
  <c r="BF96" i="4" s="1"/>
  <c r="BN95" i="4"/>
  <c r="BN96" i="4" s="1"/>
  <c r="AI95" i="4"/>
  <c r="AI96" i="4" s="1"/>
  <c r="AQ95" i="4"/>
  <c r="AQ96" i="4" s="1"/>
  <c r="AY95" i="4"/>
  <c r="AY96" i="4" s="1"/>
  <c r="BG95" i="4"/>
  <c r="BG96" i="4" s="1"/>
  <c r="N111" i="4"/>
  <c r="N112" i="4" s="1"/>
  <c r="V111" i="4"/>
  <c r="V112" i="4" s="1"/>
  <c r="AD111" i="4"/>
  <c r="AD112" i="4" s="1"/>
  <c r="AL111" i="4"/>
  <c r="AL112" i="4" s="1"/>
  <c r="AT111" i="4"/>
  <c r="AT112" i="4" s="1"/>
  <c r="BB111" i="4"/>
  <c r="BB112" i="4" s="1"/>
  <c r="BJ111" i="4"/>
  <c r="BJ112" i="4" s="1"/>
  <c r="O111" i="4"/>
  <c r="O112" i="4" s="1"/>
  <c r="W111" i="4"/>
  <c r="W112" i="4" s="1"/>
  <c r="AE111" i="4"/>
  <c r="AE112" i="4" s="1"/>
  <c r="AM111" i="4"/>
  <c r="AM112" i="4" s="1"/>
  <c r="AU111" i="4"/>
  <c r="AU112" i="4" s="1"/>
  <c r="AG33" i="5"/>
  <c r="AG49" i="5" s="1"/>
  <c r="AO33" i="5"/>
  <c r="AO49" i="5" s="1"/>
  <c r="AW33" i="5"/>
  <c r="AW34" i="5" s="1"/>
  <c r="BE33" i="5"/>
  <c r="BE49" i="5" s="1"/>
  <c r="BM33" i="5"/>
  <c r="BM49" i="5" s="1"/>
  <c r="Y33" i="5"/>
  <c r="Y49" i="5" s="1"/>
  <c r="I33" i="5"/>
  <c r="I49" i="5" s="1"/>
  <c r="AE33" i="5"/>
  <c r="AE49" i="5" s="1"/>
  <c r="AM33" i="5"/>
  <c r="AM49" i="5" s="1"/>
  <c r="AU33" i="5"/>
  <c r="AU49" i="5" s="1"/>
  <c r="BC33" i="5"/>
  <c r="BC49" i="5" s="1"/>
  <c r="BK33" i="5"/>
  <c r="BK49" i="5" s="1"/>
  <c r="AA33" i="5"/>
  <c r="AA49" i="5" s="1"/>
  <c r="G33" i="5"/>
  <c r="G49" i="5" s="1"/>
  <c r="AC33" i="5"/>
  <c r="AC49" i="5" s="1"/>
  <c r="AK33" i="5"/>
  <c r="AK49" i="5" s="1"/>
  <c r="AS33" i="5"/>
  <c r="AS49" i="5" s="1"/>
  <c r="BA33" i="5"/>
  <c r="BA49" i="5" s="1"/>
  <c r="BI33" i="5"/>
  <c r="BI49" i="5" s="1"/>
  <c r="K33" i="5"/>
  <c r="K49" i="5" s="1"/>
  <c r="E33" i="5"/>
  <c r="E49" i="5" s="1"/>
  <c r="AI33" i="5"/>
  <c r="AI49" i="5" s="1"/>
  <c r="AQ33" i="5"/>
  <c r="AQ49" i="5" s="1"/>
  <c r="AY33" i="5"/>
  <c r="AY49" i="5" s="1"/>
  <c r="BG33" i="5"/>
  <c r="BG34" i="5" s="1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C84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3" i="4"/>
  <c r="AF34" i="5" s="1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I116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L95" i="5"/>
  <c r="AL96" i="5" s="1"/>
  <c r="AT95" i="5"/>
  <c r="AT96" i="5" s="1"/>
  <c r="AT101" i="5" s="1"/>
  <c r="BB95" i="5"/>
  <c r="BB96" i="5" s="1"/>
  <c r="BJ95" i="5"/>
  <c r="BJ96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B34" i="5"/>
  <c r="AJ34" i="5"/>
  <c r="AR34" i="5"/>
  <c r="AZ34" i="5"/>
  <c r="BH34" i="5"/>
  <c r="AO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A34" i="5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C66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6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D34" i="5"/>
  <c r="F34" i="5"/>
  <c r="H34" i="5"/>
  <c r="L34" i="5"/>
  <c r="AK95" i="5"/>
  <c r="AK96" i="5" s="1"/>
  <c r="D79" i="5"/>
  <c r="D80" i="5" s="1"/>
  <c r="J34" i="5"/>
  <c r="BA79" i="5"/>
  <c r="BA80" i="5" s="1"/>
  <c r="BA34" i="5"/>
  <c r="M61" i="4"/>
  <c r="M62" i="4" s="1"/>
  <c r="J61" i="5"/>
  <c r="J62" i="5" s="1"/>
  <c r="M49" i="5"/>
  <c r="AS85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101" i="5" s="1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G48" i="5"/>
  <c r="M48" i="5"/>
  <c r="O48" i="5"/>
  <c r="Q48" i="5"/>
  <c r="S48" i="5"/>
  <c r="U48" i="5"/>
  <c r="W48" i="5"/>
  <c r="Y48" i="5"/>
  <c r="AA48" i="5"/>
  <c r="AS48" i="5"/>
  <c r="AU48" i="5"/>
  <c r="AY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AM100" i="5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E117" i="5"/>
  <c r="E116" i="5"/>
  <c r="AW117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BL48" i="4"/>
  <c r="BL49" i="4"/>
  <c r="AU67" i="4"/>
  <c r="F48" i="4"/>
  <c r="F49" i="4"/>
  <c r="J48" i="4"/>
  <c r="J49" i="4"/>
  <c r="N48" i="4"/>
  <c r="N49" i="4"/>
  <c r="R48" i="4"/>
  <c r="R49" i="4"/>
  <c r="V48" i="4"/>
  <c r="V49" i="4"/>
  <c r="AB48" i="4"/>
  <c r="AB49" i="4"/>
  <c r="AF48" i="4"/>
  <c r="AJ48" i="4"/>
  <c r="AJ49" i="4"/>
  <c r="AN48" i="4"/>
  <c r="AN49" i="4"/>
  <c r="AR48" i="4"/>
  <c r="AR49" i="4"/>
  <c r="AZ48" i="4"/>
  <c r="AZ49" i="4"/>
  <c r="BD48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101" i="4" s="1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101" i="4" s="1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101" i="4" s="1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101" i="4" s="1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117" i="4" s="1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117" i="4" s="1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117" i="4" s="1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BN116" i="4"/>
  <c r="BN117" i="4"/>
  <c r="AL116" i="4"/>
  <c r="BN64" i="4"/>
  <c r="BN65" i="4" s="1"/>
  <c r="BN82" i="4"/>
  <c r="BN83" i="4" s="1"/>
  <c r="BN98" i="4"/>
  <c r="K48" i="4" l="1"/>
  <c r="BK48" i="5"/>
  <c r="AC85" i="5"/>
  <c r="I34" i="5"/>
  <c r="Y117" i="5"/>
  <c r="AS117" i="4"/>
  <c r="G48" i="4"/>
  <c r="M48" i="4"/>
  <c r="BC48" i="5"/>
  <c r="BI48" i="5"/>
  <c r="AD101" i="4"/>
  <c r="AA67" i="4"/>
  <c r="BA48" i="5"/>
  <c r="K48" i="5"/>
  <c r="BC34" i="5"/>
  <c r="AU34" i="5"/>
  <c r="I48" i="4"/>
  <c r="AK117" i="4"/>
  <c r="I48" i="5"/>
  <c r="E48" i="5"/>
  <c r="E48" i="4"/>
  <c r="BK66" i="4"/>
  <c r="AV48" i="4"/>
  <c r="AI48" i="5"/>
  <c r="G34" i="5"/>
  <c r="AC34" i="5"/>
  <c r="AA101" i="5"/>
  <c r="BM48" i="5"/>
  <c r="BE34" i="5"/>
  <c r="AZ85" i="4"/>
  <c r="BJ101" i="5"/>
  <c r="AF49" i="4"/>
  <c r="BC67" i="4"/>
  <c r="U117" i="4"/>
  <c r="AM48" i="5"/>
  <c r="BK34" i="5"/>
  <c r="AY34" i="5"/>
  <c r="AZ116" i="4"/>
  <c r="AC48" i="5"/>
  <c r="AI34" i="5"/>
  <c r="BI34" i="5"/>
  <c r="M117" i="4"/>
  <c r="I117" i="5"/>
  <c r="AG48" i="5"/>
  <c r="AG34" i="5"/>
  <c r="BM34" i="5"/>
  <c r="AQ67" i="4"/>
  <c r="AK116" i="5"/>
  <c r="AQ48" i="5"/>
  <c r="AN84" i="4"/>
  <c r="AQ34" i="5"/>
  <c r="V117" i="4"/>
  <c r="K116" i="4"/>
  <c r="U84" i="4"/>
  <c r="BG48" i="5"/>
  <c r="AO48" i="5"/>
  <c r="I84" i="4"/>
  <c r="J117" i="4"/>
  <c r="AB85" i="4"/>
  <c r="Y34" i="5"/>
  <c r="BG49" i="5"/>
  <c r="J85" i="4"/>
  <c r="AO117" i="5"/>
  <c r="AW48" i="5"/>
  <c r="AE48" i="5"/>
  <c r="AM34" i="5"/>
  <c r="AS34" i="5"/>
  <c r="AW49" i="5"/>
  <c r="F116" i="4"/>
  <c r="BE116" i="5"/>
  <c r="AE34" i="5"/>
  <c r="N116" i="4"/>
  <c r="AD101" i="5"/>
  <c r="H116" i="5"/>
  <c r="T116" i="4"/>
  <c r="P117" i="4"/>
  <c r="G116" i="4"/>
  <c r="W116" i="4"/>
  <c r="K34" i="5"/>
  <c r="BL67" i="5"/>
  <c r="U117" i="5"/>
  <c r="AK48" i="5"/>
  <c r="M85" i="5"/>
  <c r="AC116" i="5"/>
  <c r="BE48" i="5"/>
  <c r="AK34" i="5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8" i="4" l="1"/>
  <c r="BQ48" i="4" s="1"/>
  <c r="BP48" i="5"/>
  <c r="BQ48" i="5" s="1"/>
  <c r="BP49" i="4"/>
  <c r="BQ49" i="4" s="1"/>
  <c r="BP49" i="5"/>
  <c r="BQ49" i="5" s="1"/>
  <c r="BP34" i="5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<sst xmlns="http://schemas.openxmlformats.org/spreadsheetml/2006/main" count="414" uniqueCount="111">
  <si>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</si>
  <si>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</si>
  <si>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</si>
  <si>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</si>
  <si>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</si>
  <si>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</si>
  <si>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</si>
  <si>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</si>
  <si>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</si>
  <si>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</si>
  <si>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</si>
  <si>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</si>
  <si>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</si>
  <si>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</si>
  <si>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</si>
  <si>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</si>
  <si>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</si>
  <si>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</si>
  <si>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</si>
  <si>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</si>
  <si>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</si>
  <si>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</si>
  <si>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</si>
  <si>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</si>
  <si>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</si>
  <si>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</si>
  <si>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</si>
  <si>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</si>
  <si>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</si>
  <si>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</si>
  <si>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</si>
  <si>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</si>
  <si>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</si>
  <si>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</si>
  <si>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</si>
  <si>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</si>
  <si>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</si>
  <si>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</si>
  <si>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</si>
  <si>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</si>
  <si>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</si>
  <si>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</si>
  <si>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</si>
  <si>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</si>
  <si>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</si>
  <si>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</si>
  <si>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</si>
  <si>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</si>
  <si>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</si>
  <si>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</si>
  <si>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</si>
  <si>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</si>
  <si>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</si>
  <si>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</si>
  <si>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</si>
  <si>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</si>
  <si>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</si>
  <si>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</si>
  <si>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</si>
  <si>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</si>
  <si>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</si>
  <si>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</si>
  <si>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</si>
  <si>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</si>
  <si>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</si>
  <si>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</si>
  <si>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</si>
  <si>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</si>
  <si>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</si>
  <si>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</si>
  <si>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</si>
  <si>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</si>
  <si>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</si>
  <si>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</si>
  <si>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</si>
  <si>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</si>
  <si>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</si>
  <si>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</si>
  <si>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</si>
  <si>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</si>
  <si>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</si>
  <si>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</si>
  <si>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</si>
  <si>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</si>
  <si>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</si>
  <si>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</si>
  <si>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</si>
  <si>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</si>
  <si>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</si>
  <si>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</si>
  <si>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</si>
  <si>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</si>
  <si>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</si>
  <si>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</si>
  <si>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</si>
  <si>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</si>
  <si>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</si>
  <si>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</si>
  <si>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</si>
  <si>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</si>
  <si>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</si>
  <si>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</si>
  <si>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</si>
  <si>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</si>
  <si>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</si>
  <si>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Суп картофельный</t>
  </si>
  <si>
    <t>Гренки</t>
  </si>
  <si>
    <t>Рис отварной с овощами</t>
  </si>
  <si>
    <t>Хлеб ржаной</t>
  </si>
  <si>
    <t xml:space="preserve">ио заведующего МК ДОУ     </t>
  </si>
  <si>
    <t xml:space="preserve">     ____________________С.А.Макаревич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</si>
</sst>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26" fillId="8" borderId="3" xfId="0" applyFont="1" applyFill="1" applyBorder="1" applyAlignment="1">
      <alignment vertical="center" wrapText="1"/>
    </xf>
    <xf numFmtId="0" fontId="1" fillId="0" borderId="2" xfId="0" applyFont="1" applyBorder="1"/>
    <xf numFmtId="2" fontId="0" fillId="0" borderId="2" xfId="0" applyNumberFormat="1" applyBorder="1"/>
    <xf numFmtId="2" fontId="0" fillId="0" borderId="2" xfId="0" applyNumberFormat="1" applyFill="1" applyBorder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2;&#1072;&#1088;&#109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B4" zoomScale="75" zoomScaleNormal="75" workbookViewId="0">
      <selection activeCell="AF32" sqref="AF3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2" width="10.6640625" customWidth="1"/>
    <col min="13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5" width="10.6640625" hidden="1" customWidth="1"/>
    <col min="36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7" max="67" width="10.77734375" customWidth="1"/>
    <col min="69" max="69" width="12.109375" customWidth="1"/>
  </cols>
  <sheetData>
    <row r="1" spans="1:69" x14ac:dyDescent="0.3">
      <c r="A1" s="84" t="s">
        <v>0</v>
      </c>
      <c r="B1" s="84"/>
      <c r="C1" s="84"/>
      <c r="D1" s="84"/>
      <c r="E1" s="84"/>
      <c r="F1" s="84"/>
    </row>
    <row r="2" spans="1:69" x14ac:dyDescent="0.3">
      <c r="A2" s="84" t="s">
        <v>102</v>
      </c>
      <c r="B2" s="84"/>
      <c r="C2" s="84"/>
      <c r="D2" s="84"/>
      <c r="E2" s="84"/>
    </row>
    <row r="3" spans="1:69" hidden="1" x14ac:dyDescent="0.3">
      <c r="A3" s="84" t="s">
        <v>103</v>
      </c>
      <c r="B3" s="84"/>
      <c r="C3" s="84"/>
      <c r="D3" s="84"/>
      <c r="E3" s="84"/>
      <c r="K3" t="s">
        <v>36</v>
      </c>
    </row>
    <row r="4" spans="1:69" x14ac:dyDescent="0.3">
      <c r="K4" t="s">
        <v>104</v>
      </c>
    </row>
    <row r="6" spans="1:69" x14ac:dyDescent="0.3">
      <c r="C6" t="s">
        <v>1</v>
      </c>
      <c r="E6" s="1">
        <v>7</v>
      </c>
      <c r="F6" t="s">
        <v>39</v>
      </c>
      <c r="K6" s="48">
        <f>' 3-7 лет (день 5)'!K6</f>
        <v>45364</v>
      </c>
    </row>
    <row r="7" spans="1:69" ht="15" customHeight="1" x14ac:dyDescent="0.3">
      <c r="A7" s="103"/>
      <c r="B7" s="3" t="s">
        <v>2</v>
      </c>
      <c r="C7" s="101" t="s">
        <v>3</v>
      </c>
      <c r="D7" s="100" t="str">
        <f>[1]Цены!A1</f>
        <v>Хлеб пшеничный</v>
      </c>
      <c r="E7" s="100" t="str">
        <f>[1]Цены!B1</f>
        <v>Хлеб ржано-пшеничный</v>
      </c>
      <c r="F7" s="100" t="str">
        <f>[1]Цены!C1</f>
        <v>Сахар</v>
      </c>
      <c r="G7" s="100" t="str">
        <f>[1]Цены!D1</f>
        <v>Чай</v>
      </c>
      <c r="H7" s="100" t="str">
        <f>[1]Цены!E1</f>
        <v>Какао</v>
      </c>
      <c r="I7" s="100" t="str">
        <f>[1]Цены!F1</f>
        <v>Кофейный напиток</v>
      </c>
      <c r="J7" s="100" t="str">
        <f>[1]Цены!G1</f>
        <v>Молоко 2,5%</v>
      </c>
      <c r="K7" s="100" t="str">
        <f>[1]Цены!H1</f>
        <v>Масло сливочное</v>
      </c>
      <c r="L7" s="100" t="str">
        <f>[1]Цены!I1</f>
        <v>Сметана 15%</v>
      </c>
      <c r="M7" s="100" t="str">
        <f>[1]Цены!J1</f>
        <v>Молоко сухое</v>
      </c>
      <c r="N7" s="100" t="str">
        <f>[1]Цены!K1</f>
        <v>Снежок 2,5 %</v>
      </c>
      <c r="O7" s="100" t="str">
        <f>[1]Цены!L1</f>
        <v>Творог 5%</v>
      </c>
      <c r="P7" s="100" t="str">
        <f>[1]Цены!M1</f>
        <v>Молоко сгущенное</v>
      </c>
      <c r="Q7" s="100" t="str">
        <f>[1]Цены!N1</f>
        <v xml:space="preserve">Джем Сава </v>
      </c>
      <c r="R7" s="100" t="str">
        <f>[1]Цены!O1</f>
        <v>Сыр</v>
      </c>
      <c r="S7" s="100" t="str">
        <f>[1]Цены!P1</f>
        <v>Зеленый горошек</v>
      </c>
      <c r="T7" s="100" t="str">
        <f>[1]Цены!Q1</f>
        <v>Кукуруза консервирован.</v>
      </c>
      <c r="U7" s="100" t="str">
        <f>[1]Цены!R1</f>
        <v>Консервы рыбные</v>
      </c>
      <c r="V7" s="100" t="str">
        <f>[1]Цены!S1</f>
        <v>Огурцы консервирован.</v>
      </c>
      <c r="W7" s="100" t="str">
        <f>[1]Цены!T1</f>
        <v>Огурцы свежие</v>
      </c>
      <c r="X7" s="100" t="str">
        <f>[1]Цены!U1</f>
        <v>Яйцо</v>
      </c>
      <c r="Y7" s="100" t="str">
        <f>[1]Цены!V1</f>
        <v>Икра кабачковая</v>
      </c>
      <c r="Z7" s="100" t="str">
        <f>[1]Цены!W1</f>
        <v>Изюм</v>
      </c>
      <c r="AA7" s="100" t="str">
        <f>[1]Цены!X1</f>
        <v>Курага</v>
      </c>
      <c r="AB7" s="100" t="str">
        <f>[1]Цены!Y1</f>
        <v>Чернослив</v>
      </c>
      <c r="AC7" s="100" t="str">
        <f>[1]Цены!Z1</f>
        <v>Шиповник</v>
      </c>
      <c r="AD7" s="100" t="str">
        <f>[1]Цены!AA1</f>
        <v>Сухофрукты</v>
      </c>
      <c r="AE7" s="100" t="str">
        <f>[1]Цены!AB1</f>
        <v>Ягода свежемороженная</v>
      </c>
      <c r="AF7" s="100" t="str">
        <f>[1]Цены!AC1</f>
        <v>Лимон</v>
      </c>
      <c r="AG7" s="100" t="str">
        <f>[1]Цены!AD1</f>
        <v>Кисель</v>
      </c>
      <c r="AH7" s="100" t="str">
        <f>[1]Цены!AE1</f>
        <v xml:space="preserve">Сок </v>
      </c>
      <c r="AI7" s="100" t="str">
        <f>[1]Цены!AF1</f>
        <v>Макаронные изделия</v>
      </c>
      <c r="AJ7" s="100" t="str">
        <f>[1]Цены!AG1</f>
        <v>Мука</v>
      </c>
      <c r="AK7" s="100" t="str">
        <f>[1]Цены!AH1</f>
        <v>Дрожжи</v>
      </c>
      <c r="AL7" s="100" t="str">
        <f>[1]Цены!AI1</f>
        <v>Печенье</v>
      </c>
      <c r="AM7" s="100" t="str">
        <f>[1]Цены!AJ1</f>
        <v>Пряники</v>
      </c>
      <c r="AN7" s="100" t="str">
        <f>[1]Цены!AK1</f>
        <v>Вафли</v>
      </c>
      <c r="AO7" s="100" t="str">
        <f>[1]Цены!AL1</f>
        <v>Конфеты</v>
      </c>
      <c r="AP7" s="100" t="str">
        <f>[1]Цены!AM1</f>
        <v>Повидло Сава</v>
      </c>
      <c r="AQ7" s="100" t="str">
        <f>[1]Цены!AN1</f>
        <v>Крупа геркулес</v>
      </c>
      <c r="AR7" s="100" t="str">
        <f>[1]Цены!AO1</f>
        <v>Крупа горох</v>
      </c>
      <c r="AS7" s="100" t="str">
        <f>[1]Цены!AP1</f>
        <v>Крупа гречневая</v>
      </c>
      <c r="AT7" s="100" t="str">
        <f>[1]Цены!AQ1</f>
        <v>Крупа кукурузная</v>
      </c>
      <c r="AU7" s="100" t="str">
        <f>[1]Цены!AR1</f>
        <v>Крупа манная</v>
      </c>
      <c r="AV7" s="100" t="str">
        <f>[1]Цены!AS1</f>
        <v>Крупа перловая</v>
      </c>
      <c r="AW7" s="100" t="str">
        <f>[1]Цены!AT1</f>
        <v>Крупа пшеничная</v>
      </c>
      <c r="AX7" s="100" t="str">
        <f>[1]Цены!AU1</f>
        <v>Крупа пшено</v>
      </c>
      <c r="AY7" s="100" t="str">
        <f>[1]Цены!AV1</f>
        <v>Крупа ячневая</v>
      </c>
      <c r="AZ7" s="100" t="str">
        <f>[1]Цены!AW1</f>
        <v>Рис</v>
      </c>
      <c r="BA7" s="100" t="str">
        <f>[1]Цены!AX1</f>
        <v>Цыпленок бройлер</v>
      </c>
      <c r="BB7" s="100" t="str">
        <f>[1]Цены!AY1</f>
        <v>Филе куриное</v>
      </c>
      <c r="BC7" s="100" t="str">
        <f>[1]Цены!AZ1</f>
        <v>Фарш говяжий</v>
      </c>
      <c r="BD7" s="100" t="str">
        <f>[1]Цены!BA1</f>
        <v>Печень куриная</v>
      </c>
      <c r="BE7" s="100" t="str">
        <f>[1]Цены!BB1</f>
        <v>Филе минтая</v>
      </c>
      <c r="BF7" s="100" t="str">
        <f>[1]Цены!BC1</f>
        <v>Филе сельди слабосол.</v>
      </c>
      <c r="BG7" s="100" t="str">
        <f>[1]Цены!BD1</f>
        <v>Картофель</v>
      </c>
      <c r="BH7" s="100" t="str">
        <f>[1]Цены!BE1</f>
        <v>Морковь</v>
      </c>
      <c r="BI7" s="100" t="str">
        <f>[1]Цены!BF1</f>
        <v>Лук</v>
      </c>
      <c r="BJ7" s="100" t="str">
        <f>[1]Цены!BG1</f>
        <v>Капуста</v>
      </c>
      <c r="BK7" s="100" t="str">
        <f>[1]Цены!BH1</f>
        <v>Свекла</v>
      </c>
      <c r="BL7" s="100" t="str">
        <f>[1]Цены!BI1</f>
        <v>Томатная паста</v>
      </c>
      <c r="BM7" s="100" t="str">
        <f>[1]Цены!BJ1</f>
        <v>Масло растительное</v>
      </c>
      <c r="BN7" s="100" t="str">
        <f>[1]Цены!BK1</f>
        <v>Соль</v>
      </c>
      <c r="BO7" s="101" t="s">
        <v>98</v>
      </c>
      <c r="BP7" s="94" t="s">
        <v>4</v>
      </c>
      <c r="BQ7" s="94" t="s">
        <v>5</v>
      </c>
    </row>
    <row r="8" spans="1:69" ht="45.75" customHeight="1" x14ac:dyDescent="0.3">
      <c r="A8" s="104"/>
      <c r="B8" s="4" t="s">
        <v>6</v>
      </c>
      <c r="C8" s="102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2"/>
      <c r="BP8" s="94"/>
      <c r="BQ8" s="94"/>
    </row>
    <row r="9" spans="1:69" x14ac:dyDescent="0.3">
      <c r="A9" s="95" t="s">
        <v>7</v>
      </c>
      <c r="B9" s="5" t="str">
        <f>' 3-7 лет (день 5)'!B9</f>
        <v>Каша молочная "Геркулес"</v>
      </c>
      <c r="C9" s="96">
        <f>$E$6</f>
        <v>7</v>
      </c>
      <c r="D9" s="5"/>
      <c r="E9" s="5"/>
      <c r="F9" s="5">
        <v>3.0000000000000001E-3</v>
      </c>
      <c r="G9" s="5"/>
      <c r="H9" s="5"/>
      <c r="I9" s="5"/>
      <c r="J9" s="5">
        <v>0.12</v>
      </c>
      <c r="K9" s="5">
        <v>3.0000000000000001E-3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3">
      <c r="A10" s="95"/>
      <c r="B10" s="5" t="str">
        <f>' 3-7 лет (день 5)'!B10</f>
        <v>Бутерброд с маслом</v>
      </c>
      <c r="C10" s="97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3">
      <c r="A11" s="95"/>
      <c r="B11" s="5" t="str">
        <f>' 3-7 лет (день 5)'!B11</f>
        <v>Какао с молоком</v>
      </c>
      <c r="C11" s="97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3">
      <c r="A12" s="95"/>
      <c r="B12" s="5"/>
      <c r="C12" s="9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3">
      <c r="A13" s="95"/>
      <c r="B13" s="5"/>
      <c r="C13" s="9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3">
      <c r="A14" s="95" t="s">
        <v>11</v>
      </c>
      <c r="B14" s="5" t="str">
        <f>' 3-7 лет (день 5)'!B14</f>
        <v>Суп картофельный с гренками</v>
      </c>
      <c r="C14" s="96">
        <f>$E$6</f>
        <v>7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3">
      <c r="A15" s="95"/>
      <c r="B15" s="5" t="str">
        <f>' 3-7 лет (день 5)'!B15</f>
        <v>Рыба, тушенная в сметанном соусе</v>
      </c>
      <c r="C15" s="97"/>
      <c r="D15" s="5"/>
      <c r="E15" s="5"/>
      <c r="F15" s="5"/>
      <c r="G15" s="5"/>
      <c r="H15" s="5"/>
      <c r="I15" s="5"/>
      <c r="J15" s="5"/>
      <c r="K15" s="5"/>
      <c r="L15" s="5">
        <v>8.9999999999999993E-3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0.06</v>
      </c>
      <c r="BF15" s="5"/>
      <c r="BG15" s="5"/>
      <c r="BH15" s="5">
        <v>0.03</v>
      </c>
      <c r="BI15" s="5"/>
      <c r="BJ15" s="5"/>
      <c r="BK15" s="6"/>
      <c r="BL15" s="6"/>
      <c r="BM15" s="5">
        <v>6.0000000000000001E-3</v>
      </c>
      <c r="BN15" s="5">
        <v>1E-3</v>
      </c>
      <c r="BO15" s="5"/>
    </row>
    <row r="16" spans="1:69" x14ac:dyDescent="0.3">
      <c r="A16" s="95"/>
      <c r="B16" s="5" t="str">
        <f>' 3-7 лет (день 5)'!B16</f>
        <v>Рис отварной</v>
      </c>
      <c r="C16" s="97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3">
      <c r="A17" s="95"/>
      <c r="B17" s="5" t="str">
        <f>' 3-7 лет (день 5)'!B17</f>
        <v>Хлеб пшеничный</v>
      </c>
      <c r="C17" s="9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3">
      <c r="A18" s="95"/>
      <c r="B18" s="5" t="str">
        <f>' 3-7 лет (день 5)'!B18</f>
        <v>Хлеб ржано-пшеничный</v>
      </c>
      <c r="C18" s="97"/>
      <c r="D18" s="5"/>
      <c r="E18" s="92">
        <v>4.4499999999999998E-2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3">
      <c r="A19" s="95"/>
      <c r="B19" s="5" t="str">
        <f>' 3-7 лет (день 5)'!B19</f>
        <v>Компот из чернослива</v>
      </c>
      <c r="C19" s="97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3">
      <c r="A20" s="95"/>
      <c r="B20" s="9"/>
      <c r="C20" s="9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3">
      <c r="A21" s="95"/>
      <c r="B21" s="9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3">
      <c r="A22" s="95" t="s">
        <v>17</v>
      </c>
      <c r="B22" s="5" t="str">
        <f>' 3-7 лет (день 5)'!B22</f>
        <v>Чай с лимоном</v>
      </c>
      <c r="C22" s="96">
        <f>$E$6</f>
        <v>7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3">
      <c r="A23" s="95"/>
      <c r="B23" s="5" t="str">
        <f>' 3-7 лет (день 5)'!B23</f>
        <v>Крендель сахарный</v>
      </c>
      <c r="C23" s="97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3">
      <c r="A24" s="95"/>
      <c r="B24" s="5"/>
      <c r="C24" s="9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3">
      <c r="A25" s="95"/>
      <c r="B25" s="5"/>
      <c r="C25" s="9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3">
      <c r="A26" s="95"/>
      <c r="B26" s="5"/>
      <c r="C26" s="9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3">
      <c r="A27" s="95" t="s">
        <v>20</v>
      </c>
      <c r="B27" s="14" t="str">
        <f>' 3-7 лет (день 5)'!B27</f>
        <v>Рагу из овощей</v>
      </c>
      <c r="C27" s="96">
        <f>$E$6</f>
        <v>7</v>
      </c>
      <c r="D27" s="5"/>
      <c r="E27" s="5"/>
      <c r="F27" s="5"/>
      <c r="G27" s="5"/>
      <c r="H27" s="5"/>
      <c r="I27" s="5"/>
      <c r="J27" s="5"/>
      <c r="K27" s="91">
        <v>6.0000000000000001E-3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3">
      <c r="A28" s="95"/>
      <c r="B28" s="14" t="str">
        <f>' 3-7 лет (день 5)'!B28</f>
        <v>Хлеб пшеничный</v>
      </c>
      <c r="C28" s="97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3">
      <c r="A29" s="95"/>
      <c r="B29" s="14" t="str">
        <f>' 3-7 лет (день 5)'!B29</f>
        <v>Чай с сахаром</v>
      </c>
      <c r="C29" s="97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3">
      <c r="A30" s="95"/>
      <c r="B30" s="15"/>
      <c r="C30" s="9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3">
      <c r="A31" s="95"/>
      <c r="B31" s="5"/>
      <c r="C31" s="9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 x14ac:dyDescent="0.35">
      <c r="B32" s="16" t="s">
        <v>23</v>
      </c>
      <c r="C32" s="17"/>
      <c r="D32" s="18">
        <f t="shared" ref="D32:BN32" si="0">SUM(D9:D31)</f>
        <v>0.06</v>
      </c>
      <c r="E32" s="18">
        <f t="shared" si="0"/>
        <v>4.4499999999999998E-2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0.21200000000000002</v>
      </c>
      <c r="K32" s="18">
        <f t="shared" si="0"/>
        <v>1.8000000000000002E-2</v>
      </c>
      <c r="L32" s="18">
        <f t="shared" si="0"/>
        <v>8.9999999999999993E-3</v>
      </c>
      <c r="M32" s="18">
        <f t="shared" ref="M32" si="1">SUM(M9:M31)</f>
        <v>0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0.06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1.3999999999999999E-2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399999999999999" x14ac:dyDescent="0.35">
      <c r="B33" s="16" t="s">
        <v>24</v>
      </c>
      <c r="C33" s="17"/>
      <c r="D33" s="19">
        <f>ROUND(PRODUCT(D32,$E$6),3)</f>
        <v>0.42</v>
      </c>
      <c r="E33" s="19">
        <f t="shared" ref="E33:BO33" si="4">ROUND(PRODUCT(E32,$E$6),3)</f>
        <v>0.312</v>
      </c>
      <c r="F33" s="19">
        <f t="shared" si="4"/>
        <v>0.28000000000000003</v>
      </c>
      <c r="G33" s="19">
        <f t="shared" si="4"/>
        <v>4.0000000000000001E-3</v>
      </c>
      <c r="H33" s="19">
        <f t="shared" si="4"/>
        <v>7.0000000000000001E-3</v>
      </c>
      <c r="I33" s="19">
        <f t="shared" si="4"/>
        <v>0</v>
      </c>
      <c r="J33" s="19">
        <f t="shared" si="4"/>
        <v>1.484</v>
      </c>
      <c r="K33" s="19">
        <f t="shared" si="4"/>
        <v>0.126</v>
      </c>
      <c r="L33" s="19">
        <f t="shared" si="4"/>
        <v>6.3E-2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v>1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7.0000000000000007E-2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3.5000000000000003E-2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0.24199999999999999</v>
      </c>
      <c r="AK33" s="19">
        <f t="shared" si="4"/>
        <v>2E-3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0.105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0.21</v>
      </c>
      <c r="BA33" s="19">
        <f t="shared" si="4"/>
        <v>0.17499999999999999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0.42</v>
      </c>
      <c r="BF33" s="19">
        <f t="shared" si="4"/>
        <v>0</v>
      </c>
      <c r="BG33" s="19">
        <f t="shared" si="4"/>
        <v>1.4</v>
      </c>
      <c r="BH33" s="19">
        <f t="shared" si="4"/>
        <v>0.49</v>
      </c>
      <c r="BI33" s="19">
        <f t="shared" si="4"/>
        <v>7.0000000000000007E-2</v>
      </c>
      <c r="BJ33" s="19">
        <f t="shared" si="4"/>
        <v>0.21</v>
      </c>
      <c r="BK33" s="19">
        <f t="shared" si="4"/>
        <v>0</v>
      </c>
      <c r="BL33" s="19">
        <f t="shared" si="4"/>
        <v>0</v>
      </c>
      <c r="BM33" s="19">
        <f t="shared" si="4"/>
        <v>9.8000000000000004E-2</v>
      </c>
      <c r="BN33" s="19">
        <f t="shared" si="4"/>
        <v>2.8000000000000001E-2</v>
      </c>
      <c r="BO33" s="19">
        <f t="shared" si="4"/>
        <v>0</v>
      </c>
    </row>
    <row r="35" spans="1:69" x14ac:dyDescent="0.3">
      <c r="F35" t="s">
        <v>99</v>
      </c>
    </row>
    <row r="37" spans="1:69" x14ac:dyDescent="0.3">
      <c r="F37" t="s">
        <v>100</v>
      </c>
    </row>
    <row r="38" spans="1:69" x14ac:dyDescent="0.3">
      <c r="BP38" s="20"/>
      <c r="BQ38" s="21"/>
    </row>
    <row r="39" spans="1:69" x14ac:dyDescent="0.3">
      <c r="F39" t="s">
        <v>25</v>
      </c>
    </row>
    <row r="46" spans="1:69" ht="17.399999999999999" x14ac:dyDescent="0.35">
      <c r="A46" s="22"/>
      <c r="B46" s="23" t="s">
        <v>26</v>
      </c>
      <c r="C46" s="24" t="s">
        <v>27</v>
      </c>
      <c r="D46" s="25">
        <v>72.72</v>
      </c>
      <c r="E46" s="25">
        <v>76</v>
      </c>
      <c r="F46" s="25">
        <v>87</v>
      </c>
      <c r="G46" s="25">
        <v>590</v>
      </c>
      <c r="H46" s="25">
        <v>1250</v>
      </c>
      <c r="I46" s="25">
        <v>720</v>
      </c>
      <c r="J46" s="25">
        <v>74.92</v>
      </c>
      <c r="K46" s="25">
        <v>728.69</v>
      </c>
      <c r="L46" s="25">
        <v>210.89</v>
      </c>
      <c r="M46" s="25">
        <v>529</v>
      </c>
      <c r="N46" s="25">
        <v>104.38</v>
      </c>
      <c r="O46" s="25">
        <v>331.24</v>
      </c>
      <c r="P46" s="25">
        <v>373.68</v>
      </c>
      <c r="Q46" s="25">
        <v>400</v>
      </c>
      <c r="R46" s="25"/>
      <c r="S46" s="25"/>
      <c r="T46" s="25"/>
      <c r="U46" s="25">
        <v>752</v>
      </c>
      <c r="V46" s="25">
        <v>352.56</v>
      </c>
      <c r="W46" s="25">
        <v>139</v>
      </c>
      <c r="X46" s="25">
        <v>14.1</v>
      </c>
      <c r="Y46" s="25"/>
      <c r="Z46" s="25">
        <v>461</v>
      </c>
      <c r="AA46" s="25">
        <v>341</v>
      </c>
      <c r="AB46" s="25">
        <v>361</v>
      </c>
      <c r="AC46" s="25">
        <v>250</v>
      </c>
      <c r="AD46" s="25">
        <v>145</v>
      </c>
      <c r="AE46" s="25">
        <v>454</v>
      </c>
      <c r="AF46" s="83">
        <v>209</v>
      </c>
      <c r="AG46" s="25">
        <v>227.27</v>
      </c>
      <c r="AH46" s="25">
        <v>69.2</v>
      </c>
      <c r="AI46" s="25">
        <v>59.25</v>
      </c>
      <c r="AJ46" s="25">
        <v>50</v>
      </c>
      <c r="AK46" s="25">
        <v>190</v>
      </c>
      <c r="AL46" s="25">
        <v>200</v>
      </c>
      <c r="AM46" s="25">
        <v>636.84</v>
      </c>
      <c r="AN46" s="25">
        <v>267</v>
      </c>
      <c r="AO46" s="25"/>
      <c r="AP46" s="25">
        <v>206.9</v>
      </c>
      <c r="AQ46" s="25">
        <v>63.75</v>
      </c>
      <c r="AR46" s="25">
        <v>65.33</v>
      </c>
      <c r="AS46" s="25">
        <v>76</v>
      </c>
      <c r="AT46" s="25">
        <v>64.290000000000006</v>
      </c>
      <c r="AU46" s="25">
        <v>60.71</v>
      </c>
      <c r="AV46" s="25">
        <v>51.25</v>
      </c>
      <c r="AW46" s="25">
        <v>77.14</v>
      </c>
      <c r="AX46" s="25">
        <v>68</v>
      </c>
      <c r="AY46" s="25">
        <v>60</v>
      </c>
      <c r="AZ46" s="25">
        <v>137.33000000000001</v>
      </c>
      <c r="BA46" s="25">
        <v>296</v>
      </c>
      <c r="BB46" s="25">
        <v>593</v>
      </c>
      <c r="BC46" s="25">
        <v>558</v>
      </c>
      <c r="BD46" s="25">
        <v>231</v>
      </c>
      <c r="BE46" s="25">
        <v>401</v>
      </c>
      <c r="BF46" s="25"/>
      <c r="BG46" s="25">
        <v>26</v>
      </c>
      <c r="BH46" s="25">
        <v>37</v>
      </c>
      <c r="BI46" s="25">
        <v>25</v>
      </c>
      <c r="BJ46" s="25">
        <v>25.59</v>
      </c>
      <c r="BK46" s="25">
        <v>34</v>
      </c>
      <c r="BL46" s="25">
        <v>304</v>
      </c>
      <c r="BM46" s="25">
        <v>138.88</v>
      </c>
      <c r="BN46" s="25">
        <v>20</v>
      </c>
      <c r="BO46" s="25">
        <v>10000</v>
      </c>
    </row>
    <row r="47" spans="1:69" ht="17.399999999999999" x14ac:dyDescent="0.35">
      <c r="B47" s="16" t="s">
        <v>28</v>
      </c>
      <c r="C47" s="17" t="s">
        <v>27</v>
      </c>
      <c r="D47" s="18">
        <f t="shared" ref="D47:BN47" si="5">D46/1000</f>
        <v>7.2719999999999993E-2</v>
      </c>
      <c r="E47" s="18">
        <f t="shared" si="5"/>
        <v>7.5999999999999998E-2</v>
      </c>
      <c r="F47" s="18">
        <f t="shared" si="5"/>
        <v>8.6999999999999994E-2</v>
      </c>
      <c r="G47" s="18">
        <f t="shared" si="5"/>
        <v>0.59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0.752</v>
      </c>
      <c r="V47" s="18">
        <f t="shared" si="5"/>
        <v>0.35255999999999998</v>
      </c>
      <c r="W47" s="18">
        <f>W46/1000</f>
        <v>0.13900000000000001</v>
      </c>
      <c r="X47" s="18">
        <f t="shared" si="5"/>
        <v>1.41E-2</v>
      </c>
      <c r="Y47" s="18">
        <f t="shared" si="5"/>
        <v>0</v>
      </c>
      <c r="Z47" s="18">
        <f t="shared" si="5"/>
        <v>0.46100000000000002</v>
      </c>
      <c r="AA47" s="18">
        <f t="shared" si="5"/>
        <v>0.34100000000000003</v>
      </c>
      <c r="AB47" s="18">
        <f t="shared" si="5"/>
        <v>0.36099999999999999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0.45400000000000001</v>
      </c>
      <c r="AF47" s="18">
        <f t="shared" si="5"/>
        <v>0.20899999999999999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0.05</v>
      </c>
      <c r="AK47" s="18">
        <f t="shared" si="5"/>
        <v>0.19</v>
      </c>
      <c r="AL47" s="18">
        <f t="shared" si="5"/>
        <v>0.2</v>
      </c>
      <c r="AM47" s="18">
        <f t="shared" si="5"/>
        <v>0.63684000000000007</v>
      </c>
      <c r="AN47" s="18">
        <f t="shared" si="5"/>
        <v>0.26700000000000002</v>
      </c>
      <c r="AO47" s="18">
        <f t="shared" si="5"/>
        <v>0</v>
      </c>
      <c r="AP47" s="18">
        <f t="shared" si="5"/>
        <v>0.2069</v>
      </c>
      <c r="AQ47" s="18">
        <f t="shared" si="5"/>
        <v>6.3750000000000001E-2</v>
      </c>
      <c r="AR47" s="18">
        <f t="shared" si="5"/>
        <v>6.5329999999999999E-2</v>
      </c>
      <c r="AS47" s="18">
        <f t="shared" si="5"/>
        <v>7.5999999999999998E-2</v>
      </c>
      <c r="AT47" s="18">
        <f t="shared" si="5"/>
        <v>6.429E-2</v>
      </c>
      <c r="AU47" s="18">
        <f t="shared" si="5"/>
        <v>6.071E-2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6.8000000000000005E-2</v>
      </c>
      <c r="AY47" s="18">
        <f t="shared" si="5"/>
        <v>0.06</v>
      </c>
      <c r="AZ47" s="18">
        <f t="shared" si="5"/>
        <v>0.13733000000000001</v>
      </c>
      <c r="BA47" s="18">
        <f t="shared" si="5"/>
        <v>0.29599999999999999</v>
      </c>
      <c r="BB47" s="18">
        <f t="shared" si="5"/>
        <v>0.59299999999999997</v>
      </c>
      <c r="BC47" s="18">
        <f t="shared" si="5"/>
        <v>0.55800000000000005</v>
      </c>
      <c r="BD47" s="18">
        <f t="shared" si="5"/>
        <v>0.23100000000000001</v>
      </c>
      <c r="BE47" s="18">
        <f t="shared" si="5"/>
        <v>0.40100000000000002</v>
      </c>
      <c r="BF47" s="18">
        <f t="shared" si="5"/>
        <v>0</v>
      </c>
      <c r="BG47" s="18">
        <f t="shared" si="5"/>
        <v>2.5999999999999999E-2</v>
      </c>
      <c r="BH47" s="18">
        <f t="shared" si="5"/>
        <v>3.6999999999999998E-2</v>
      </c>
      <c r="BI47" s="18">
        <f t="shared" si="5"/>
        <v>2.5000000000000001E-2</v>
      </c>
      <c r="BJ47" s="18">
        <f t="shared" si="5"/>
        <v>2.5589999999999998E-2</v>
      </c>
      <c r="BK47" s="18">
        <f t="shared" si="5"/>
        <v>3.4000000000000002E-2</v>
      </c>
      <c r="BL47" s="18">
        <f t="shared" si="5"/>
        <v>0.30399999999999999</v>
      </c>
      <c r="BM47" s="18">
        <f t="shared" si="5"/>
        <v>0.13888</v>
      </c>
      <c r="BN47" s="18">
        <f t="shared" si="5"/>
        <v>0.02</v>
      </c>
      <c r="BO47" s="18">
        <f t="shared" ref="BO47" si="6">BO46/1000</f>
        <v>10</v>
      </c>
    </row>
    <row r="48" spans="1:69" ht="17.399999999999999" x14ac:dyDescent="0.35">
      <c r="A48" s="26"/>
      <c r="B48" s="27" t="s">
        <v>29</v>
      </c>
      <c r="C48" s="99"/>
      <c r="D48" s="28">
        <f t="shared" ref="D48:BN48" si="7">D33*D46</f>
        <v>30.542399999999997</v>
      </c>
      <c r="E48" s="28">
        <f t="shared" si="7"/>
        <v>23.712</v>
      </c>
      <c r="F48" s="28">
        <f t="shared" si="7"/>
        <v>24.360000000000003</v>
      </c>
      <c r="G48" s="28">
        <f t="shared" si="7"/>
        <v>2.36</v>
      </c>
      <c r="H48" s="28">
        <f t="shared" si="7"/>
        <v>8.75</v>
      </c>
      <c r="I48" s="28">
        <f t="shared" si="7"/>
        <v>0</v>
      </c>
      <c r="J48" s="28">
        <f t="shared" si="7"/>
        <v>111.18128</v>
      </c>
      <c r="K48" s="28">
        <f t="shared" si="7"/>
        <v>91.814940000000007</v>
      </c>
      <c r="L48" s="28">
        <f t="shared" si="7"/>
        <v>13.286069999999999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14.1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25.270000000000003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7.3150000000000004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12.1</v>
      </c>
      <c r="AK48" s="28">
        <f t="shared" si="7"/>
        <v>0.38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6.6937499999999996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28.839300000000001</v>
      </c>
      <c r="BA48" s="28">
        <f t="shared" si="7"/>
        <v>51.8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168.42</v>
      </c>
      <c r="BF48" s="28">
        <f t="shared" si="7"/>
        <v>0</v>
      </c>
      <c r="BG48" s="28">
        <f t="shared" si="7"/>
        <v>36.4</v>
      </c>
      <c r="BH48" s="28">
        <f t="shared" si="7"/>
        <v>18.13</v>
      </c>
      <c r="BI48" s="28">
        <f t="shared" si="7"/>
        <v>1.7500000000000002</v>
      </c>
      <c r="BJ48" s="28">
        <f t="shared" si="7"/>
        <v>5.3738999999999999</v>
      </c>
      <c r="BK48" s="28">
        <f t="shared" si="7"/>
        <v>0</v>
      </c>
      <c r="BL48" s="28">
        <f t="shared" si="7"/>
        <v>0</v>
      </c>
      <c r="BM48" s="28">
        <f t="shared" si="7"/>
        <v>13.610239999999999</v>
      </c>
      <c r="BN48" s="28">
        <f t="shared" si="7"/>
        <v>0.56000000000000005</v>
      </c>
      <c r="BO48" s="28">
        <f t="shared" ref="BO48" si="8">BO33*BO46</f>
        <v>0</v>
      </c>
      <c r="BP48" s="29">
        <f>SUM(D48:BN48)</f>
        <v>696.74887999999999</v>
      </c>
      <c r="BQ48" s="30">
        <f>BP48/$C$9</f>
        <v>99.535554285714284</v>
      </c>
    </row>
    <row r="49" spans="1:69" ht="17.399999999999999" x14ac:dyDescent="0.35">
      <c r="A49" s="26"/>
      <c r="B49" s="27" t="s">
        <v>30</v>
      </c>
      <c r="C49" s="99"/>
      <c r="D49" s="28">
        <f t="shared" ref="D49:BN49" si="9">D33*D46</f>
        <v>30.542399999999997</v>
      </c>
      <c r="E49" s="28">
        <f t="shared" si="9"/>
        <v>23.712</v>
      </c>
      <c r="F49" s="28">
        <f t="shared" si="9"/>
        <v>24.360000000000003</v>
      </c>
      <c r="G49" s="28">
        <f t="shared" si="9"/>
        <v>2.36</v>
      </c>
      <c r="H49" s="28">
        <f t="shared" si="9"/>
        <v>8.75</v>
      </c>
      <c r="I49" s="28">
        <f t="shared" si="9"/>
        <v>0</v>
      </c>
      <c r="J49" s="28">
        <f t="shared" si="9"/>
        <v>111.18128</v>
      </c>
      <c r="K49" s="28">
        <f t="shared" si="9"/>
        <v>91.814940000000007</v>
      </c>
      <c r="L49" s="28">
        <f t="shared" si="9"/>
        <v>13.286069999999999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14.1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25.270000000000003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7.3150000000000004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12.1</v>
      </c>
      <c r="AK49" s="28">
        <f t="shared" si="9"/>
        <v>0.38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6.6937499999999996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28.839300000000001</v>
      </c>
      <c r="BA49" s="28">
        <f t="shared" si="9"/>
        <v>51.8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168.42</v>
      </c>
      <c r="BF49" s="28">
        <f t="shared" si="9"/>
        <v>0</v>
      </c>
      <c r="BG49" s="28">
        <f t="shared" si="9"/>
        <v>36.4</v>
      </c>
      <c r="BH49" s="28">
        <f t="shared" si="9"/>
        <v>18.13</v>
      </c>
      <c r="BI49" s="28">
        <f t="shared" si="9"/>
        <v>1.7500000000000002</v>
      </c>
      <c r="BJ49" s="28">
        <f t="shared" si="9"/>
        <v>5.3738999999999999</v>
      </c>
      <c r="BK49" s="28">
        <f t="shared" si="9"/>
        <v>0</v>
      </c>
      <c r="BL49" s="28">
        <f t="shared" si="9"/>
        <v>0</v>
      </c>
      <c r="BM49" s="28">
        <f t="shared" si="9"/>
        <v>13.610239999999999</v>
      </c>
      <c r="BN49" s="28">
        <f t="shared" si="9"/>
        <v>0.56000000000000005</v>
      </c>
      <c r="BO49" s="28">
        <f t="shared" ref="BO49" si="10">BO33*BO46</f>
        <v>0</v>
      </c>
      <c r="BP49" s="29">
        <f>SUM(D49:BN49)</f>
        <v>696.74887999999999</v>
      </c>
      <c r="BQ49" s="30">
        <f>BP49/$C$9</f>
        <v>99.535554285714284</v>
      </c>
    </row>
    <row r="50" spans="1:69" x14ac:dyDescent="0.3">
      <c r="A50" s="31"/>
      <c r="B50" s="31" t="s">
        <v>31</v>
      </c>
    </row>
    <row r="51" spans="1:69" x14ac:dyDescent="0.3">
      <c r="A51" s="31"/>
      <c r="B51" s="31" t="s">
        <v>32</v>
      </c>
      <c r="BQ51" s="32">
        <f>BQ66+BQ85+BQ100+BQ116</f>
        <v>99.547625714285715</v>
      </c>
    </row>
    <row r="53" spans="1:69" x14ac:dyDescent="0.3">
      <c r="J53" s="1">
        <v>9</v>
      </c>
      <c r="K53" t="s">
        <v>1</v>
      </c>
      <c r="AB53" t="s">
        <v>33</v>
      </c>
    </row>
    <row r="54" spans="1:69" ht="15" customHeight="1" x14ac:dyDescent="0.3">
      <c r="A54" s="103"/>
      <c r="B54" s="3" t="s">
        <v>2</v>
      </c>
      <c r="C54" s="101" t="s">
        <v>3</v>
      </c>
      <c r="D54" s="100" t="str">
        <f t="shared" ref="D54:BN54" si="11">D7</f>
        <v>Хлеб пшеничный</v>
      </c>
      <c r="E54" s="100" t="str">
        <f t="shared" si="11"/>
        <v>Хлеб ржано-пшеничный</v>
      </c>
      <c r="F54" s="100" t="str">
        <f t="shared" si="11"/>
        <v>Сахар</v>
      </c>
      <c r="G54" s="100" t="str">
        <f t="shared" si="11"/>
        <v>Чай</v>
      </c>
      <c r="H54" s="100" t="str">
        <f t="shared" si="11"/>
        <v>Какао</v>
      </c>
      <c r="I54" s="100" t="str">
        <f t="shared" si="11"/>
        <v>Кофейный напиток</v>
      </c>
      <c r="J54" s="100" t="str">
        <f t="shared" si="11"/>
        <v>Молоко 2,5%</v>
      </c>
      <c r="K54" s="100" t="str">
        <f t="shared" si="11"/>
        <v>Масло сливочное</v>
      </c>
      <c r="L54" s="100" t="str">
        <f t="shared" si="11"/>
        <v>Сметана 15%</v>
      </c>
      <c r="M54" s="100" t="str">
        <f t="shared" si="11"/>
        <v>Молоко сухое</v>
      </c>
      <c r="N54" s="100" t="str">
        <f t="shared" si="11"/>
        <v>Снежок 2,5 %</v>
      </c>
      <c r="O54" s="100" t="str">
        <f t="shared" si="11"/>
        <v>Творог 5%</v>
      </c>
      <c r="P54" s="100" t="str">
        <f t="shared" si="11"/>
        <v>Молоко сгущенное</v>
      </c>
      <c r="Q54" s="100" t="str">
        <f t="shared" si="11"/>
        <v xml:space="preserve">Джем Сава </v>
      </c>
      <c r="R54" s="100" t="str">
        <f t="shared" si="11"/>
        <v>Сыр</v>
      </c>
      <c r="S54" s="100" t="str">
        <f t="shared" si="11"/>
        <v>Зеленый горошек</v>
      </c>
      <c r="T54" s="100" t="str">
        <f t="shared" si="11"/>
        <v>Кукуруза консервирован.</v>
      </c>
      <c r="U54" s="100" t="str">
        <f t="shared" si="11"/>
        <v>Консервы рыбные</v>
      </c>
      <c r="V54" s="100" t="str">
        <f t="shared" si="11"/>
        <v>Огурцы консервирован.</v>
      </c>
      <c r="W54" s="100" t="str">
        <f>W7</f>
        <v>Огурцы свежие</v>
      </c>
      <c r="X54" s="100" t="str">
        <f t="shared" si="11"/>
        <v>Яйцо</v>
      </c>
      <c r="Y54" s="100" t="str">
        <f t="shared" si="11"/>
        <v>Икра кабачковая</v>
      </c>
      <c r="Z54" s="100" t="str">
        <f t="shared" si="11"/>
        <v>Изюм</v>
      </c>
      <c r="AA54" s="100" t="str">
        <f t="shared" si="11"/>
        <v>Курага</v>
      </c>
      <c r="AB54" s="100" t="str">
        <f t="shared" si="11"/>
        <v>Чернослив</v>
      </c>
      <c r="AC54" s="100" t="str">
        <f t="shared" si="11"/>
        <v>Шиповник</v>
      </c>
      <c r="AD54" s="100" t="str">
        <f t="shared" si="11"/>
        <v>Сухофрукты</v>
      </c>
      <c r="AE54" s="100" t="str">
        <f t="shared" si="11"/>
        <v>Ягода свежемороженная</v>
      </c>
      <c r="AF54" s="100" t="str">
        <f t="shared" si="11"/>
        <v>Лимон</v>
      </c>
      <c r="AG54" s="100" t="str">
        <f t="shared" si="11"/>
        <v>Кисель</v>
      </c>
      <c r="AH54" s="100" t="str">
        <f t="shared" si="11"/>
        <v xml:space="preserve">Сок </v>
      </c>
      <c r="AI54" s="100" t="str">
        <f t="shared" si="11"/>
        <v>Макаронные изделия</v>
      </c>
      <c r="AJ54" s="100" t="str">
        <f t="shared" si="11"/>
        <v>Мука</v>
      </c>
      <c r="AK54" s="100" t="str">
        <f t="shared" si="11"/>
        <v>Дрожжи</v>
      </c>
      <c r="AL54" s="100" t="str">
        <f t="shared" si="11"/>
        <v>Печенье</v>
      </c>
      <c r="AM54" s="100" t="str">
        <f t="shared" si="11"/>
        <v>Пряники</v>
      </c>
      <c r="AN54" s="100" t="str">
        <f t="shared" si="11"/>
        <v>Вафли</v>
      </c>
      <c r="AO54" s="100" t="str">
        <f t="shared" si="11"/>
        <v>Конфеты</v>
      </c>
      <c r="AP54" s="100" t="str">
        <f t="shared" si="11"/>
        <v>Повидло Сава</v>
      </c>
      <c r="AQ54" s="100" t="str">
        <f t="shared" si="11"/>
        <v>Крупа геркулес</v>
      </c>
      <c r="AR54" s="100" t="str">
        <f t="shared" si="11"/>
        <v>Крупа горох</v>
      </c>
      <c r="AS54" s="100" t="str">
        <f t="shared" si="11"/>
        <v>Крупа гречневая</v>
      </c>
      <c r="AT54" s="100" t="str">
        <f t="shared" si="11"/>
        <v>Крупа кукурузная</v>
      </c>
      <c r="AU54" s="100" t="str">
        <f t="shared" si="11"/>
        <v>Крупа манная</v>
      </c>
      <c r="AV54" s="100" t="str">
        <f t="shared" si="11"/>
        <v>Крупа перловая</v>
      </c>
      <c r="AW54" s="100" t="str">
        <f t="shared" si="11"/>
        <v>Крупа пшеничная</v>
      </c>
      <c r="AX54" s="100" t="str">
        <f t="shared" si="11"/>
        <v>Крупа пшено</v>
      </c>
      <c r="AY54" s="100" t="str">
        <f t="shared" si="11"/>
        <v>Крупа ячневая</v>
      </c>
      <c r="AZ54" s="100" t="str">
        <f t="shared" si="11"/>
        <v>Рис</v>
      </c>
      <c r="BA54" s="100" t="str">
        <f t="shared" si="11"/>
        <v>Цыпленок бройлер</v>
      </c>
      <c r="BB54" s="100" t="str">
        <f t="shared" si="11"/>
        <v>Филе куриное</v>
      </c>
      <c r="BC54" s="100" t="str">
        <f t="shared" si="11"/>
        <v>Фарш говяжий</v>
      </c>
      <c r="BD54" s="100" t="str">
        <f t="shared" si="11"/>
        <v>Печень куриная</v>
      </c>
      <c r="BE54" s="100" t="str">
        <f t="shared" si="11"/>
        <v>Филе минтая</v>
      </c>
      <c r="BF54" s="100" t="str">
        <f t="shared" si="11"/>
        <v>Филе сельди слабосол.</v>
      </c>
      <c r="BG54" s="100" t="str">
        <f t="shared" si="11"/>
        <v>Картофель</v>
      </c>
      <c r="BH54" s="100" t="str">
        <f t="shared" si="11"/>
        <v>Морковь</v>
      </c>
      <c r="BI54" s="100" t="str">
        <f t="shared" si="11"/>
        <v>Лук</v>
      </c>
      <c r="BJ54" s="100" t="str">
        <f t="shared" si="11"/>
        <v>Капуста</v>
      </c>
      <c r="BK54" s="100" t="str">
        <f t="shared" si="11"/>
        <v>Свекла</v>
      </c>
      <c r="BL54" s="100" t="str">
        <f t="shared" si="11"/>
        <v>Томатная паста</v>
      </c>
      <c r="BM54" s="100" t="str">
        <f t="shared" si="11"/>
        <v>Масло растительное</v>
      </c>
      <c r="BN54" s="100" t="str">
        <f t="shared" si="11"/>
        <v>Соль</v>
      </c>
      <c r="BO54" s="100" t="str">
        <f t="shared" ref="BO54" si="12">BO7</f>
        <v>Аскорбиновая кислота</v>
      </c>
      <c r="BP54" s="94" t="s">
        <v>4</v>
      </c>
      <c r="BQ54" s="94" t="s">
        <v>5</v>
      </c>
    </row>
    <row r="55" spans="1:69" ht="45.75" customHeight="1" x14ac:dyDescent="0.3">
      <c r="A55" s="104"/>
      <c r="B55" s="4" t="s">
        <v>6</v>
      </c>
      <c r="C55" s="102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94"/>
      <c r="BQ55" s="94"/>
    </row>
    <row r="56" spans="1:69" x14ac:dyDescent="0.3">
      <c r="A56" s="95" t="s">
        <v>7</v>
      </c>
      <c r="B56" s="5" t="s">
        <v>8</v>
      </c>
      <c r="C56" s="96">
        <f>$E$6</f>
        <v>7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0.12</v>
      </c>
      <c r="K56" s="5">
        <f t="shared" si="13"/>
        <v>3.0000000000000001E-3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3">
      <c r="A57" s="95"/>
      <c r="B57" s="7" t="s">
        <v>34</v>
      </c>
      <c r="C57" s="97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3">
      <c r="A58" s="95"/>
      <c r="B58" s="5" t="s">
        <v>10</v>
      </c>
      <c r="C58" s="97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3">
      <c r="A59" s="95"/>
      <c r="B59" s="5"/>
      <c r="C59" s="97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3">
      <c r="A60" s="95"/>
      <c r="B60" s="5"/>
      <c r="C60" s="98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 x14ac:dyDescent="0.35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0.2</v>
      </c>
      <c r="K61" s="18">
        <f t="shared" si="17"/>
        <v>7.0000000000000001E-3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399999999999999" x14ac:dyDescent="0.35">
      <c r="B62" s="16" t="s">
        <v>24</v>
      </c>
      <c r="C62" s="17"/>
      <c r="D62" s="19">
        <f t="shared" ref="D62:BN62" si="20">PRODUCT(D61,$E$6)</f>
        <v>0.14000000000000001</v>
      </c>
      <c r="E62" s="19">
        <f t="shared" si="20"/>
        <v>0</v>
      </c>
      <c r="F62" s="19">
        <f t="shared" si="20"/>
        <v>7.6999999999999999E-2</v>
      </c>
      <c r="G62" s="19">
        <f t="shared" si="20"/>
        <v>0</v>
      </c>
      <c r="H62" s="19">
        <f t="shared" si="20"/>
        <v>7.0000000000000001E-3</v>
      </c>
      <c r="I62" s="19">
        <f t="shared" si="20"/>
        <v>0</v>
      </c>
      <c r="J62" s="19">
        <f t="shared" si="20"/>
        <v>1.4000000000000001</v>
      </c>
      <c r="K62" s="19">
        <f t="shared" si="20"/>
        <v>4.9000000000000002E-2</v>
      </c>
      <c r="L62" s="19">
        <f t="shared" si="20"/>
        <v>0</v>
      </c>
      <c r="M62" s="19">
        <f t="shared" si="20"/>
        <v>0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0.105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3.5000000000000001E-3</v>
      </c>
      <c r="BO62" s="19">
        <f t="shared" ref="BO62" si="21">PRODUCT(BO61,$E$6)</f>
        <v>0</v>
      </c>
    </row>
    <row r="64" spans="1:69" ht="17.399999999999999" x14ac:dyDescent="0.35">
      <c r="A64" s="22"/>
      <c r="B64" s="23" t="s">
        <v>26</v>
      </c>
      <c r="C64" s="24" t="s">
        <v>27</v>
      </c>
      <c r="D64" s="25">
        <f t="shared" ref="D64:BN64" si="22">D46</f>
        <v>72.72</v>
      </c>
      <c r="E64" s="25">
        <f t="shared" si="22"/>
        <v>76</v>
      </c>
      <c r="F64" s="25">
        <f t="shared" si="22"/>
        <v>87</v>
      </c>
      <c r="G64" s="25">
        <f t="shared" si="22"/>
        <v>590</v>
      </c>
      <c r="H64" s="25">
        <f t="shared" si="22"/>
        <v>1250</v>
      </c>
      <c r="I64" s="25">
        <f t="shared" si="22"/>
        <v>720</v>
      </c>
      <c r="J64" s="25">
        <f t="shared" si="22"/>
        <v>74.92</v>
      </c>
      <c r="K64" s="25">
        <f t="shared" si="22"/>
        <v>728.69</v>
      </c>
      <c r="L64" s="25">
        <f t="shared" si="22"/>
        <v>210.89</v>
      </c>
      <c r="M64" s="25">
        <f t="shared" si="22"/>
        <v>529</v>
      </c>
      <c r="N64" s="25">
        <f t="shared" si="22"/>
        <v>104.38</v>
      </c>
      <c r="O64" s="25">
        <f t="shared" si="22"/>
        <v>331.24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752</v>
      </c>
      <c r="V64" s="25">
        <f t="shared" si="22"/>
        <v>352.56</v>
      </c>
      <c r="W64" s="25">
        <f>W46</f>
        <v>139</v>
      </c>
      <c r="X64" s="25">
        <f t="shared" si="22"/>
        <v>14.1</v>
      </c>
      <c r="Y64" s="25">
        <f t="shared" si="22"/>
        <v>0</v>
      </c>
      <c r="Z64" s="25">
        <f t="shared" si="22"/>
        <v>461</v>
      </c>
      <c r="AA64" s="25">
        <f t="shared" si="22"/>
        <v>341</v>
      </c>
      <c r="AB64" s="25">
        <f t="shared" si="22"/>
        <v>361</v>
      </c>
      <c r="AC64" s="25">
        <f t="shared" si="22"/>
        <v>250</v>
      </c>
      <c r="AD64" s="25">
        <f t="shared" si="22"/>
        <v>145</v>
      </c>
      <c r="AE64" s="25">
        <f t="shared" si="22"/>
        <v>454</v>
      </c>
      <c r="AF64" s="25">
        <f t="shared" si="22"/>
        <v>209</v>
      </c>
      <c r="AG64" s="25">
        <f t="shared" si="22"/>
        <v>227.27</v>
      </c>
      <c r="AH64" s="25">
        <f t="shared" si="22"/>
        <v>69.2</v>
      </c>
      <c r="AI64" s="25">
        <f t="shared" si="22"/>
        <v>59.25</v>
      </c>
      <c r="AJ64" s="25">
        <f t="shared" si="22"/>
        <v>50</v>
      </c>
      <c r="AK64" s="25">
        <f t="shared" si="22"/>
        <v>190</v>
      </c>
      <c r="AL64" s="25">
        <f t="shared" si="22"/>
        <v>200</v>
      </c>
      <c r="AM64" s="25">
        <f t="shared" si="22"/>
        <v>636.84</v>
      </c>
      <c r="AN64" s="25">
        <f t="shared" si="22"/>
        <v>267</v>
      </c>
      <c r="AO64" s="25">
        <f t="shared" si="22"/>
        <v>0</v>
      </c>
      <c r="AP64" s="25">
        <f t="shared" si="22"/>
        <v>206.9</v>
      </c>
      <c r="AQ64" s="25">
        <f t="shared" si="22"/>
        <v>63.75</v>
      </c>
      <c r="AR64" s="25">
        <f t="shared" si="22"/>
        <v>65.33</v>
      </c>
      <c r="AS64" s="25">
        <f t="shared" si="22"/>
        <v>76</v>
      </c>
      <c r="AT64" s="25">
        <f t="shared" si="22"/>
        <v>64.290000000000006</v>
      </c>
      <c r="AU64" s="25">
        <f t="shared" si="22"/>
        <v>60.71</v>
      </c>
      <c r="AV64" s="25">
        <f t="shared" si="22"/>
        <v>51.25</v>
      </c>
      <c r="AW64" s="25">
        <f t="shared" si="22"/>
        <v>77.14</v>
      </c>
      <c r="AX64" s="25">
        <f t="shared" si="22"/>
        <v>68</v>
      </c>
      <c r="AY64" s="25">
        <f t="shared" si="22"/>
        <v>60</v>
      </c>
      <c r="AZ64" s="25">
        <f t="shared" si="22"/>
        <v>137.33000000000001</v>
      </c>
      <c r="BA64" s="25">
        <f t="shared" si="22"/>
        <v>296</v>
      </c>
      <c r="BB64" s="25">
        <f t="shared" si="22"/>
        <v>593</v>
      </c>
      <c r="BC64" s="25">
        <f t="shared" si="22"/>
        <v>558</v>
      </c>
      <c r="BD64" s="25">
        <f t="shared" si="22"/>
        <v>231</v>
      </c>
      <c r="BE64" s="25">
        <f t="shared" si="22"/>
        <v>401</v>
      </c>
      <c r="BF64" s="25">
        <f t="shared" si="22"/>
        <v>0</v>
      </c>
      <c r="BG64" s="25">
        <f t="shared" si="22"/>
        <v>26</v>
      </c>
      <c r="BH64" s="25">
        <f t="shared" si="22"/>
        <v>37</v>
      </c>
      <c r="BI64" s="25">
        <f t="shared" si="22"/>
        <v>25</v>
      </c>
      <c r="BJ64" s="25">
        <f t="shared" si="22"/>
        <v>25.59</v>
      </c>
      <c r="BK64" s="25">
        <f t="shared" si="22"/>
        <v>34</v>
      </c>
      <c r="BL64" s="25">
        <f t="shared" si="22"/>
        <v>304</v>
      </c>
      <c r="BM64" s="25">
        <f t="shared" si="22"/>
        <v>138.88</v>
      </c>
      <c r="BN64" s="25">
        <f t="shared" si="22"/>
        <v>20</v>
      </c>
      <c r="BO64" s="25">
        <f t="shared" ref="BO64" si="23">BO46</f>
        <v>10000</v>
      </c>
    </row>
    <row r="65" spans="1:69" ht="17.399999999999999" x14ac:dyDescent="0.35">
      <c r="B65" s="16" t="s">
        <v>28</v>
      </c>
      <c r="C65" s="17" t="s">
        <v>27</v>
      </c>
      <c r="D65" s="18">
        <f t="shared" ref="D65:BN65" si="24">D64/1000</f>
        <v>7.2719999999999993E-2</v>
      </c>
      <c r="E65" s="18">
        <f t="shared" si="24"/>
        <v>7.5999999999999998E-2</v>
      </c>
      <c r="F65" s="18">
        <f t="shared" si="24"/>
        <v>8.6999999999999994E-2</v>
      </c>
      <c r="G65" s="18">
        <f t="shared" si="24"/>
        <v>0.59</v>
      </c>
      <c r="H65" s="18">
        <f t="shared" si="24"/>
        <v>1.25</v>
      </c>
      <c r="I65" s="18">
        <f t="shared" si="24"/>
        <v>0.72</v>
      </c>
      <c r="J65" s="18">
        <f t="shared" si="24"/>
        <v>7.492E-2</v>
      </c>
      <c r="K65" s="18">
        <f t="shared" si="24"/>
        <v>0.72869000000000006</v>
      </c>
      <c r="L65" s="18">
        <f t="shared" si="24"/>
        <v>0.21088999999999999</v>
      </c>
      <c r="M65" s="18">
        <f t="shared" si="24"/>
        <v>0.52900000000000003</v>
      </c>
      <c r="N65" s="18">
        <f t="shared" si="24"/>
        <v>0.10438</v>
      </c>
      <c r="O65" s="18">
        <f t="shared" si="24"/>
        <v>0.33124000000000003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0.752</v>
      </c>
      <c r="V65" s="18">
        <f t="shared" si="24"/>
        <v>0.35255999999999998</v>
      </c>
      <c r="W65" s="18">
        <f>W64/1000</f>
        <v>0.13900000000000001</v>
      </c>
      <c r="X65" s="18">
        <f t="shared" si="24"/>
        <v>1.41E-2</v>
      </c>
      <c r="Y65" s="18">
        <f t="shared" si="24"/>
        <v>0</v>
      </c>
      <c r="Z65" s="18">
        <f t="shared" si="24"/>
        <v>0.46100000000000002</v>
      </c>
      <c r="AA65" s="18">
        <f t="shared" si="24"/>
        <v>0.34100000000000003</v>
      </c>
      <c r="AB65" s="18">
        <f t="shared" si="24"/>
        <v>0.36099999999999999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0.45400000000000001</v>
      </c>
      <c r="AF65" s="18">
        <f t="shared" si="24"/>
        <v>0.20899999999999999</v>
      </c>
      <c r="AG65" s="18">
        <f t="shared" si="24"/>
        <v>0.22727</v>
      </c>
      <c r="AH65" s="18">
        <f t="shared" si="24"/>
        <v>6.9199999999999998E-2</v>
      </c>
      <c r="AI65" s="18">
        <f t="shared" si="24"/>
        <v>5.9249999999999997E-2</v>
      </c>
      <c r="AJ65" s="18">
        <f t="shared" si="24"/>
        <v>0.05</v>
      </c>
      <c r="AK65" s="18">
        <f t="shared" si="24"/>
        <v>0.19</v>
      </c>
      <c r="AL65" s="18">
        <f t="shared" si="24"/>
        <v>0.2</v>
      </c>
      <c r="AM65" s="18">
        <f t="shared" si="24"/>
        <v>0.63684000000000007</v>
      </c>
      <c r="AN65" s="18">
        <f t="shared" si="24"/>
        <v>0.26700000000000002</v>
      </c>
      <c r="AO65" s="18">
        <f t="shared" si="24"/>
        <v>0</v>
      </c>
      <c r="AP65" s="18">
        <f t="shared" si="24"/>
        <v>0.2069</v>
      </c>
      <c r="AQ65" s="18">
        <f t="shared" si="24"/>
        <v>6.3750000000000001E-2</v>
      </c>
      <c r="AR65" s="18">
        <f t="shared" si="24"/>
        <v>6.5329999999999999E-2</v>
      </c>
      <c r="AS65" s="18">
        <f t="shared" si="24"/>
        <v>7.5999999999999998E-2</v>
      </c>
      <c r="AT65" s="18">
        <f t="shared" si="24"/>
        <v>6.429E-2</v>
      </c>
      <c r="AU65" s="18">
        <f t="shared" si="24"/>
        <v>6.071E-2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6.8000000000000005E-2</v>
      </c>
      <c r="AY65" s="18">
        <f t="shared" si="24"/>
        <v>0.06</v>
      </c>
      <c r="AZ65" s="18">
        <f t="shared" si="24"/>
        <v>0.13733000000000001</v>
      </c>
      <c r="BA65" s="18">
        <f t="shared" si="24"/>
        <v>0.29599999999999999</v>
      </c>
      <c r="BB65" s="18">
        <f t="shared" si="24"/>
        <v>0.59299999999999997</v>
      </c>
      <c r="BC65" s="18">
        <f t="shared" si="24"/>
        <v>0.55800000000000005</v>
      </c>
      <c r="BD65" s="18">
        <f t="shared" si="24"/>
        <v>0.23100000000000001</v>
      </c>
      <c r="BE65" s="18">
        <f t="shared" si="24"/>
        <v>0.40100000000000002</v>
      </c>
      <c r="BF65" s="18">
        <f t="shared" si="24"/>
        <v>0</v>
      </c>
      <c r="BG65" s="18">
        <f t="shared" si="24"/>
        <v>2.5999999999999999E-2</v>
      </c>
      <c r="BH65" s="18">
        <f t="shared" si="24"/>
        <v>3.6999999999999998E-2</v>
      </c>
      <c r="BI65" s="18">
        <f t="shared" si="24"/>
        <v>2.5000000000000001E-2</v>
      </c>
      <c r="BJ65" s="18">
        <f t="shared" si="24"/>
        <v>2.5589999999999998E-2</v>
      </c>
      <c r="BK65" s="18">
        <f t="shared" si="24"/>
        <v>3.4000000000000002E-2</v>
      </c>
      <c r="BL65" s="18">
        <f t="shared" si="24"/>
        <v>0.30399999999999999</v>
      </c>
      <c r="BM65" s="18">
        <f t="shared" si="24"/>
        <v>0.13888</v>
      </c>
      <c r="BN65" s="18">
        <f t="shared" si="24"/>
        <v>0.02</v>
      </c>
      <c r="BO65" s="18">
        <f t="shared" ref="BO65" si="25">BO64/1000</f>
        <v>10</v>
      </c>
    </row>
    <row r="66" spans="1:69" ht="17.399999999999999" x14ac:dyDescent="0.35">
      <c r="A66" s="26"/>
      <c r="B66" s="27" t="s">
        <v>29</v>
      </c>
      <c r="C66" s="99"/>
      <c r="D66" s="28">
        <f t="shared" ref="D66:BN66" si="26">D62*D64</f>
        <v>10.180800000000001</v>
      </c>
      <c r="E66" s="28">
        <f t="shared" si="26"/>
        <v>0</v>
      </c>
      <c r="F66" s="28">
        <f t="shared" si="26"/>
        <v>6.6989999999999998</v>
      </c>
      <c r="G66" s="28">
        <f t="shared" si="26"/>
        <v>0</v>
      </c>
      <c r="H66" s="28">
        <f t="shared" si="26"/>
        <v>8.75</v>
      </c>
      <c r="I66" s="28">
        <f t="shared" si="26"/>
        <v>0</v>
      </c>
      <c r="J66" s="28">
        <f t="shared" si="26"/>
        <v>104.88800000000002</v>
      </c>
      <c r="K66" s="28">
        <f t="shared" si="26"/>
        <v>35.705810000000007</v>
      </c>
      <c r="L66" s="28">
        <f t="shared" si="26"/>
        <v>0</v>
      </c>
      <c r="M66" s="28">
        <f t="shared" si="26"/>
        <v>0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6.6937499999999996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7.0000000000000007E-2</v>
      </c>
      <c r="BO66" s="28">
        <f t="shared" ref="BO66" si="27">BO62*BO64</f>
        <v>0</v>
      </c>
      <c r="BP66" s="29">
        <f>SUM(D66:BN66)</f>
        <v>172.98736000000002</v>
      </c>
      <c r="BQ66" s="30">
        <f>BP66/$C$9</f>
        <v>24.712480000000003</v>
      </c>
    </row>
    <row r="67" spans="1:69" ht="17.399999999999999" x14ac:dyDescent="0.35">
      <c r="A67" s="26"/>
      <c r="B67" s="27" t="s">
        <v>30</v>
      </c>
      <c r="C67" s="99"/>
      <c r="D67" s="28">
        <f t="shared" ref="D67:BN67" si="28">D62*D64</f>
        <v>10.180800000000001</v>
      </c>
      <c r="E67" s="28">
        <f t="shared" si="28"/>
        <v>0</v>
      </c>
      <c r="F67" s="28">
        <f t="shared" si="28"/>
        <v>6.6989999999999998</v>
      </c>
      <c r="G67" s="28">
        <f t="shared" si="28"/>
        <v>0</v>
      </c>
      <c r="H67" s="28">
        <f t="shared" si="28"/>
        <v>8.75</v>
      </c>
      <c r="I67" s="28">
        <f t="shared" si="28"/>
        <v>0</v>
      </c>
      <c r="J67" s="28">
        <f t="shared" si="28"/>
        <v>104.88800000000002</v>
      </c>
      <c r="K67" s="28">
        <f t="shared" si="28"/>
        <v>35.705810000000007</v>
      </c>
      <c r="L67" s="28">
        <f t="shared" si="28"/>
        <v>0</v>
      </c>
      <c r="M67" s="28">
        <f t="shared" si="28"/>
        <v>0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6.6937499999999996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7.0000000000000007E-2</v>
      </c>
      <c r="BO67" s="28">
        <f t="shared" ref="BO67" si="29">BO62*BO64</f>
        <v>0</v>
      </c>
      <c r="BP67" s="29">
        <f>SUM(D67:BN67)</f>
        <v>172.98736000000002</v>
      </c>
      <c r="BQ67" s="30">
        <f>BP67/$C$9</f>
        <v>24.712480000000003</v>
      </c>
    </row>
    <row r="69" spans="1:69" x14ac:dyDescent="0.3">
      <c r="J69" s="1">
        <v>9</v>
      </c>
      <c r="K69" t="s">
        <v>1</v>
      </c>
      <c r="AB69" t="s">
        <v>33</v>
      </c>
    </row>
    <row r="70" spans="1:69" ht="15" customHeight="1" x14ac:dyDescent="0.3">
      <c r="A70" s="103"/>
      <c r="B70" s="3" t="s">
        <v>2</v>
      </c>
      <c r="C70" s="101" t="s">
        <v>3</v>
      </c>
      <c r="D70" s="100" t="str">
        <f t="shared" ref="D70:BN70" si="30">D7</f>
        <v>Хлеб пшеничный</v>
      </c>
      <c r="E70" s="100" t="str">
        <f t="shared" si="30"/>
        <v>Хлеб ржано-пшеничный</v>
      </c>
      <c r="F70" s="100" t="str">
        <f t="shared" si="30"/>
        <v>Сахар</v>
      </c>
      <c r="G70" s="100" t="str">
        <f t="shared" si="30"/>
        <v>Чай</v>
      </c>
      <c r="H70" s="100" t="str">
        <f t="shared" si="30"/>
        <v>Какао</v>
      </c>
      <c r="I70" s="100" t="str">
        <f t="shared" si="30"/>
        <v>Кофейный напиток</v>
      </c>
      <c r="J70" s="100" t="str">
        <f t="shared" si="30"/>
        <v>Молоко 2,5%</v>
      </c>
      <c r="K70" s="100" t="str">
        <f t="shared" si="30"/>
        <v>Масло сливочное</v>
      </c>
      <c r="L70" s="100" t="str">
        <f t="shared" si="30"/>
        <v>Сметана 15%</v>
      </c>
      <c r="M70" s="100" t="str">
        <f t="shared" si="30"/>
        <v>Молоко сухое</v>
      </c>
      <c r="N70" s="100" t="str">
        <f t="shared" si="30"/>
        <v>Снежок 2,5 %</v>
      </c>
      <c r="O70" s="100" t="str">
        <f t="shared" si="30"/>
        <v>Творог 5%</v>
      </c>
      <c r="P70" s="100" t="str">
        <f t="shared" si="30"/>
        <v>Молоко сгущенное</v>
      </c>
      <c r="Q70" s="100" t="str">
        <f t="shared" si="30"/>
        <v xml:space="preserve">Джем Сава </v>
      </c>
      <c r="R70" s="100" t="str">
        <f t="shared" si="30"/>
        <v>Сыр</v>
      </c>
      <c r="S70" s="100" t="str">
        <f t="shared" si="30"/>
        <v>Зеленый горошек</v>
      </c>
      <c r="T70" s="100" t="str">
        <f t="shared" si="30"/>
        <v>Кукуруза консервирован.</v>
      </c>
      <c r="U70" s="100" t="str">
        <f t="shared" si="30"/>
        <v>Консервы рыбные</v>
      </c>
      <c r="V70" s="100" t="str">
        <f t="shared" si="30"/>
        <v>Огурцы консервирован.</v>
      </c>
      <c r="W70" s="100" t="str">
        <f>W7</f>
        <v>Огурцы свежие</v>
      </c>
      <c r="X70" s="100" t="str">
        <f t="shared" si="30"/>
        <v>Яйцо</v>
      </c>
      <c r="Y70" s="100" t="str">
        <f t="shared" si="30"/>
        <v>Икра кабачковая</v>
      </c>
      <c r="Z70" s="100" t="str">
        <f t="shared" si="30"/>
        <v>Изюм</v>
      </c>
      <c r="AA70" s="100" t="str">
        <f t="shared" si="30"/>
        <v>Курага</v>
      </c>
      <c r="AB70" s="100" t="str">
        <f t="shared" si="30"/>
        <v>Чернослив</v>
      </c>
      <c r="AC70" s="100" t="str">
        <f t="shared" si="30"/>
        <v>Шиповник</v>
      </c>
      <c r="AD70" s="100" t="str">
        <f t="shared" si="30"/>
        <v>Сухофрукты</v>
      </c>
      <c r="AE70" s="100" t="str">
        <f t="shared" si="30"/>
        <v>Ягода свежемороженная</v>
      </c>
      <c r="AF70" s="100" t="str">
        <f t="shared" si="30"/>
        <v>Лимон</v>
      </c>
      <c r="AG70" s="100" t="str">
        <f t="shared" si="30"/>
        <v>Кисель</v>
      </c>
      <c r="AH70" s="100" t="str">
        <f t="shared" si="30"/>
        <v xml:space="preserve">Сок </v>
      </c>
      <c r="AI70" s="100" t="str">
        <f t="shared" si="30"/>
        <v>Макаронные изделия</v>
      </c>
      <c r="AJ70" s="100" t="str">
        <f t="shared" si="30"/>
        <v>Мука</v>
      </c>
      <c r="AK70" s="100" t="str">
        <f t="shared" si="30"/>
        <v>Дрожжи</v>
      </c>
      <c r="AL70" s="100" t="str">
        <f t="shared" si="30"/>
        <v>Печенье</v>
      </c>
      <c r="AM70" s="100" t="str">
        <f t="shared" si="30"/>
        <v>Пряники</v>
      </c>
      <c r="AN70" s="100" t="str">
        <f t="shared" si="30"/>
        <v>Вафли</v>
      </c>
      <c r="AO70" s="100" t="str">
        <f t="shared" si="30"/>
        <v>Конфеты</v>
      </c>
      <c r="AP70" s="100" t="str">
        <f t="shared" si="30"/>
        <v>Повидло Сава</v>
      </c>
      <c r="AQ70" s="100" t="str">
        <f t="shared" si="30"/>
        <v>Крупа геркулес</v>
      </c>
      <c r="AR70" s="100" t="str">
        <f t="shared" si="30"/>
        <v>Крупа горох</v>
      </c>
      <c r="AS70" s="100" t="str">
        <f t="shared" si="30"/>
        <v>Крупа гречневая</v>
      </c>
      <c r="AT70" s="100" t="str">
        <f t="shared" si="30"/>
        <v>Крупа кукурузная</v>
      </c>
      <c r="AU70" s="100" t="str">
        <f t="shared" si="30"/>
        <v>Крупа манная</v>
      </c>
      <c r="AV70" s="100" t="str">
        <f t="shared" si="30"/>
        <v>Крупа перловая</v>
      </c>
      <c r="AW70" s="100" t="str">
        <f t="shared" si="30"/>
        <v>Крупа пшеничная</v>
      </c>
      <c r="AX70" s="100" t="str">
        <f t="shared" si="30"/>
        <v>Крупа пшено</v>
      </c>
      <c r="AY70" s="100" t="str">
        <f t="shared" si="30"/>
        <v>Крупа ячневая</v>
      </c>
      <c r="AZ70" s="100" t="str">
        <f t="shared" si="30"/>
        <v>Рис</v>
      </c>
      <c r="BA70" s="100" t="str">
        <f t="shared" si="30"/>
        <v>Цыпленок бройлер</v>
      </c>
      <c r="BB70" s="100" t="str">
        <f t="shared" si="30"/>
        <v>Филе куриное</v>
      </c>
      <c r="BC70" s="100" t="str">
        <f t="shared" si="30"/>
        <v>Фарш говяжий</v>
      </c>
      <c r="BD70" s="100" t="str">
        <f t="shared" si="30"/>
        <v>Печень куриная</v>
      </c>
      <c r="BE70" s="100" t="str">
        <f t="shared" si="30"/>
        <v>Филе минтая</v>
      </c>
      <c r="BF70" s="100" t="str">
        <f t="shared" si="30"/>
        <v>Филе сельди слабосол.</v>
      </c>
      <c r="BG70" s="100" t="str">
        <f t="shared" si="30"/>
        <v>Картофель</v>
      </c>
      <c r="BH70" s="100" t="str">
        <f t="shared" si="30"/>
        <v>Морковь</v>
      </c>
      <c r="BI70" s="100" t="str">
        <f t="shared" si="30"/>
        <v>Лук</v>
      </c>
      <c r="BJ70" s="100" t="str">
        <f t="shared" si="30"/>
        <v>Капуста</v>
      </c>
      <c r="BK70" s="100" t="str">
        <f t="shared" si="30"/>
        <v>Свекла</v>
      </c>
      <c r="BL70" s="100" t="str">
        <f t="shared" si="30"/>
        <v>Томатная паста</v>
      </c>
      <c r="BM70" s="100" t="str">
        <f t="shared" si="30"/>
        <v>Масло растительное</v>
      </c>
      <c r="BN70" s="100" t="str">
        <f t="shared" si="30"/>
        <v>Соль</v>
      </c>
      <c r="BO70" s="100" t="str">
        <f t="shared" ref="BO70" si="31">BO7</f>
        <v>Аскорбиновая кислота</v>
      </c>
      <c r="BP70" s="94" t="s">
        <v>4</v>
      </c>
      <c r="BQ70" s="94" t="s">
        <v>5</v>
      </c>
    </row>
    <row r="71" spans="1:69" ht="45.75" customHeight="1" x14ac:dyDescent="0.3">
      <c r="A71" s="104"/>
      <c r="B71" s="4" t="s">
        <v>6</v>
      </c>
      <c r="C71" s="102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94"/>
      <c r="BQ71" s="94"/>
    </row>
    <row r="72" spans="1:69" x14ac:dyDescent="0.3">
      <c r="A72" s="95" t="s">
        <v>11</v>
      </c>
      <c r="B72" s="5" t="s">
        <v>12</v>
      </c>
      <c r="C72" s="96">
        <f>$E$6</f>
        <v>7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3">
      <c r="A73" s="95"/>
      <c r="B73" s="8" t="s">
        <v>35</v>
      </c>
      <c r="C73" s="97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8.9999999999999993E-3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0.06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6.0000000000000001E-3</v>
      </c>
      <c r="BN73" s="5">
        <f t="shared" si="32"/>
        <v>1E-3</v>
      </c>
      <c r="BO73" s="5">
        <f t="shared" si="33"/>
        <v>0</v>
      </c>
    </row>
    <row r="74" spans="1:69" x14ac:dyDescent="0.3">
      <c r="A74" s="95"/>
      <c r="B74" s="5" t="s">
        <v>13</v>
      </c>
      <c r="C74" s="97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3">
      <c r="A75" s="95"/>
      <c r="B75" s="5" t="s">
        <v>14</v>
      </c>
      <c r="C75" s="97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3">
      <c r="A76" s="95"/>
      <c r="B76" s="5" t="s">
        <v>15</v>
      </c>
      <c r="C76" s="97"/>
      <c r="D76" s="5">
        <f t="shared" si="32"/>
        <v>0</v>
      </c>
      <c r="E76" s="5">
        <f t="shared" si="32"/>
        <v>4.4499999999999998E-2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3">
      <c r="A77" s="95"/>
      <c r="B77" s="9" t="s">
        <v>16</v>
      </c>
      <c r="C77" s="97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3">
      <c r="A78" s="95"/>
      <c r="B78" s="9"/>
      <c r="C78" s="98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399999999999999" x14ac:dyDescent="0.35">
      <c r="B79" s="16" t="s">
        <v>23</v>
      </c>
      <c r="C79" s="17"/>
      <c r="D79" s="18">
        <f t="shared" ref="D79:BN79" si="39">SUM(D72:D78)</f>
        <v>0.02</v>
      </c>
      <c r="E79" s="18">
        <f t="shared" si="39"/>
        <v>4.4499999999999998E-2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8.9999999999999993E-3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0.06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8.0000000000000002E-3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399999999999999" x14ac:dyDescent="0.35">
      <c r="B80" s="16" t="s">
        <v>24</v>
      </c>
      <c r="C80" s="17"/>
      <c r="D80" s="19">
        <f t="shared" ref="D80:BN80" si="41">PRODUCT(D79,$E$6)</f>
        <v>0.14000000000000001</v>
      </c>
      <c r="E80" s="19">
        <f t="shared" si="41"/>
        <v>0.3115</v>
      </c>
      <c r="F80" s="19">
        <f t="shared" si="41"/>
        <v>7.0000000000000007E-2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1.4E-2</v>
      </c>
      <c r="L80" s="19">
        <f t="shared" si="41"/>
        <v>6.3E-2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7.0000000000000007E-2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3.7099999999999998E-3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0.21</v>
      </c>
      <c r="BA80" s="19">
        <f t="shared" si="41"/>
        <v>0.17500000000000002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0.42</v>
      </c>
      <c r="BF80" s="19">
        <f t="shared" si="41"/>
        <v>0</v>
      </c>
      <c r="BG80" s="19">
        <f t="shared" si="41"/>
        <v>0.70000000000000007</v>
      </c>
      <c r="BH80" s="19">
        <f t="shared" si="41"/>
        <v>0.28000000000000003</v>
      </c>
      <c r="BI80" s="19">
        <f t="shared" si="41"/>
        <v>7.0000000000000007E-2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5.6000000000000001E-2</v>
      </c>
      <c r="BN80" s="19">
        <f t="shared" si="41"/>
        <v>2.1000000000000001E-2</v>
      </c>
      <c r="BO80" s="19">
        <f t="shared" ref="BO80" si="42">PRODUCT(BO79,$E$6)</f>
        <v>2.4499999999999999E-4</v>
      </c>
    </row>
    <row r="82" spans="1:69" ht="17.399999999999999" x14ac:dyDescent="0.35">
      <c r="A82" s="22"/>
      <c r="B82" s="23" t="s">
        <v>26</v>
      </c>
      <c r="C82" s="24" t="s">
        <v>27</v>
      </c>
      <c r="D82" s="25">
        <f t="shared" ref="D82:BN82" si="43">D46</f>
        <v>72.72</v>
      </c>
      <c r="E82" s="25">
        <f t="shared" si="43"/>
        <v>76</v>
      </c>
      <c r="F82" s="25">
        <f t="shared" si="43"/>
        <v>87</v>
      </c>
      <c r="G82" s="25">
        <f t="shared" si="43"/>
        <v>590</v>
      </c>
      <c r="H82" s="25">
        <f t="shared" si="43"/>
        <v>1250</v>
      </c>
      <c r="I82" s="25">
        <f t="shared" si="43"/>
        <v>720</v>
      </c>
      <c r="J82" s="25">
        <f t="shared" si="43"/>
        <v>74.92</v>
      </c>
      <c r="K82" s="25">
        <f t="shared" si="43"/>
        <v>728.69</v>
      </c>
      <c r="L82" s="25">
        <f t="shared" si="43"/>
        <v>210.89</v>
      </c>
      <c r="M82" s="25">
        <f t="shared" si="43"/>
        <v>529</v>
      </c>
      <c r="N82" s="25">
        <f t="shared" si="43"/>
        <v>104.38</v>
      </c>
      <c r="O82" s="25">
        <f t="shared" si="43"/>
        <v>331.24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752</v>
      </c>
      <c r="V82" s="25">
        <f t="shared" si="43"/>
        <v>352.56</v>
      </c>
      <c r="W82" s="25">
        <f>W46</f>
        <v>139</v>
      </c>
      <c r="X82" s="25">
        <f t="shared" si="43"/>
        <v>14.1</v>
      </c>
      <c r="Y82" s="25">
        <f t="shared" si="43"/>
        <v>0</v>
      </c>
      <c r="Z82" s="25">
        <f t="shared" si="43"/>
        <v>461</v>
      </c>
      <c r="AA82" s="25">
        <f t="shared" si="43"/>
        <v>341</v>
      </c>
      <c r="AB82" s="25">
        <f t="shared" si="43"/>
        <v>361</v>
      </c>
      <c r="AC82" s="25">
        <f t="shared" si="43"/>
        <v>250</v>
      </c>
      <c r="AD82" s="25">
        <f t="shared" si="43"/>
        <v>145</v>
      </c>
      <c r="AE82" s="25">
        <f t="shared" si="43"/>
        <v>454</v>
      </c>
      <c r="AF82" s="25">
        <f t="shared" si="43"/>
        <v>209</v>
      </c>
      <c r="AG82" s="25">
        <f t="shared" si="43"/>
        <v>227.27</v>
      </c>
      <c r="AH82" s="25">
        <f t="shared" si="43"/>
        <v>69.2</v>
      </c>
      <c r="AI82" s="25">
        <f t="shared" si="43"/>
        <v>59.25</v>
      </c>
      <c r="AJ82" s="25">
        <f t="shared" si="43"/>
        <v>50</v>
      </c>
      <c r="AK82" s="25">
        <f t="shared" si="43"/>
        <v>190</v>
      </c>
      <c r="AL82" s="25">
        <f t="shared" si="43"/>
        <v>200</v>
      </c>
      <c r="AM82" s="25">
        <f t="shared" si="43"/>
        <v>636.84</v>
      </c>
      <c r="AN82" s="25">
        <f t="shared" si="43"/>
        <v>267</v>
      </c>
      <c r="AO82" s="25">
        <f t="shared" si="43"/>
        <v>0</v>
      </c>
      <c r="AP82" s="25">
        <f t="shared" si="43"/>
        <v>206.9</v>
      </c>
      <c r="AQ82" s="25">
        <f t="shared" si="43"/>
        <v>63.75</v>
      </c>
      <c r="AR82" s="25">
        <f t="shared" si="43"/>
        <v>65.33</v>
      </c>
      <c r="AS82" s="25">
        <f t="shared" si="43"/>
        <v>76</v>
      </c>
      <c r="AT82" s="25">
        <f t="shared" si="43"/>
        <v>64.290000000000006</v>
      </c>
      <c r="AU82" s="25">
        <f t="shared" si="43"/>
        <v>60.71</v>
      </c>
      <c r="AV82" s="25">
        <f t="shared" si="43"/>
        <v>51.25</v>
      </c>
      <c r="AW82" s="25">
        <f t="shared" si="43"/>
        <v>77.14</v>
      </c>
      <c r="AX82" s="25">
        <f t="shared" si="43"/>
        <v>68</v>
      </c>
      <c r="AY82" s="25">
        <f t="shared" si="43"/>
        <v>60</v>
      </c>
      <c r="AZ82" s="25">
        <f t="shared" si="43"/>
        <v>137.33000000000001</v>
      </c>
      <c r="BA82" s="25">
        <f t="shared" si="43"/>
        <v>296</v>
      </c>
      <c r="BB82" s="25">
        <f t="shared" si="43"/>
        <v>593</v>
      </c>
      <c r="BC82" s="25">
        <f t="shared" si="43"/>
        <v>558</v>
      </c>
      <c r="BD82" s="25">
        <f t="shared" si="43"/>
        <v>231</v>
      </c>
      <c r="BE82" s="25">
        <f t="shared" si="43"/>
        <v>401</v>
      </c>
      <c r="BF82" s="25">
        <f t="shared" si="43"/>
        <v>0</v>
      </c>
      <c r="BG82" s="25">
        <f t="shared" si="43"/>
        <v>26</v>
      </c>
      <c r="BH82" s="25">
        <f t="shared" si="43"/>
        <v>37</v>
      </c>
      <c r="BI82" s="25">
        <f t="shared" si="43"/>
        <v>25</v>
      </c>
      <c r="BJ82" s="25">
        <f t="shared" si="43"/>
        <v>25.59</v>
      </c>
      <c r="BK82" s="25">
        <f t="shared" si="43"/>
        <v>34</v>
      </c>
      <c r="BL82" s="25">
        <f t="shared" si="43"/>
        <v>304</v>
      </c>
      <c r="BM82" s="25">
        <f t="shared" si="43"/>
        <v>138.88</v>
      </c>
      <c r="BN82" s="25">
        <f t="shared" si="43"/>
        <v>20</v>
      </c>
      <c r="BO82" s="25">
        <f t="shared" ref="BO82" si="44">BO46</f>
        <v>10000</v>
      </c>
    </row>
    <row r="83" spans="1:69" ht="17.399999999999999" x14ac:dyDescent="0.35">
      <c r="B83" s="16" t="s">
        <v>28</v>
      </c>
      <c r="C83" s="17" t="s">
        <v>27</v>
      </c>
      <c r="D83" s="18">
        <f t="shared" ref="D83:BN83" si="45">D82/1000</f>
        <v>7.2719999999999993E-2</v>
      </c>
      <c r="E83" s="18">
        <f t="shared" si="45"/>
        <v>7.5999999999999998E-2</v>
      </c>
      <c r="F83" s="18">
        <f t="shared" si="45"/>
        <v>8.6999999999999994E-2</v>
      </c>
      <c r="G83" s="18">
        <f t="shared" si="45"/>
        <v>0.59</v>
      </c>
      <c r="H83" s="18">
        <f t="shared" si="45"/>
        <v>1.25</v>
      </c>
      <c r="I83" s="18">
        <f t="shared" si="45"/>
        <v>0.72</v>
      </c>
      <c r="J83" s="18">
        <f t="shared" si="45"/>
        <v>7.492E-2</v>
      </c>
      <c r="K83" s="18">
        <f t="shared" si="45"/>
        <v>0.72869000000000006</v>
      </c>
      <c r="L83" s="18">
        <f t="shared" si="45"/>
        <v>0.21088999999999999</v>
      </c>
      <c r="M83" s="18">
        <f t="shared" si="45"/>
        <v>0.52900000000000003</v>
      </c>
      <c r="N83" s="18">
        <f t="shared" si="45"/>
        <v>0.10438</v>
      </c>
      <c r="O83" s="18">
        <f t="shared" si="45"/>
        <v>0.33124000000000003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0.752</v>
      </c>
      <c r="V83" s="18">
        <f t="shared" si="45"/>
        <v>0.35255999999999998</v>
      </c>
      <c r="W83" s="18">
        <f>W82/1000</f>
        <v>0.13900000000000001</v>
      </c>
      <c r="X83" s="18">
        <f t="shared" si="45"/>
        <v>1.41E-2</v>
      </c>
      <c r="Y83" s="18">
        <f t="shared" si="45"/>
        <v>0</v>
      </c>
      <c r="Z83" s="18">
        <f t="shared" si="45"/>
        <v>0.46100000000000002</v>
      </c>
      <c r="AA83" s="18">
        <f t="shared" si="45"/>
        <v>0.34100000000000003</v>
      </c>
      <c r="AB83" s="18">
        <f t="shared" si="45"/>
        <v>0.36099999999999999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0.45400000000000001</v>
      </c>
      <c r="AF83" s="18">
        <f t="shared" si="45"/>
        <v>0.20899999999999999</v>
      </c>
      <c r="AG83" s="18">
        <f t="shared" si="45"/>
        <v>0.22727</v>
      </c>
      <c r="AH83" s="18">
        <f t="shared" si="45"/>
        <v>6.9199999999999998E-2</v>
      </c>
      <c r="AI83" s="18">
        <f t="shared" si="45"/>
        <v>5.9249999999999997E-2</v>
      </c>
      <c r="AJ83" s="18">
        <f t="shared" si="45"/>
        <v>0.05</v>
      </c>
      <c r="AK83" s="18">
        <f t="shared" si="45"/>
        <v>0.19</v>
      </c>
      <c r="AL83" s="18">
        <f t="shared" si="45"/>
        <v>0.2</v>
      </c>
      <c r="AM83" s="18">
        <f t="shared" si="45"/>
        <v>0.63684000000000007</v>
      </c>
      <c r="AN83" s="18">
        <f t="shared" si="45"/>
        <v>0.26700000000000002</v>
      </c>
      <c r="AO83" s="18">
        <f t="shared" si="45"/>
        <v>0</v>
      </c>
      <c r="AP83" s="18">
        <f t="shared" si="45"/>
        <v>0.2069</v>
      </c>
      <c r="AQ83" s="18">
        <f t="shared" si="45"/>
        <v>6.3750000000000001E-2</v>
      </c>
      <c r="AR83" s="18">
        <f t="shared" si="45"/>
        <v>6.5329999999999999E-2</v>
      </c>
      <c r="AS83" s="18">
        <f t="shared" si="45"/>
        <v>7.5999999999999998E-2</v>
      </c>
      <c r="AT83" s="18">
        <f t="shared" si="45"/>
        <v>6.429E-2</v>
      </c>
      <c r="AU83" s="18">
        <f t="shared" si="45"/>
        <v>6.071E-2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6.8000000000000005E-2</v>
      </c>
      <c r="AY83" s="18">
        <f t="shared" si="45"/>
        <v>0.06</v>
      </c>
      <c r="AZ83" s="18">
        <f t="shared" si="45"/>
        <v>0.13733000000000001</v>
      </c>
      <c r="BA83" s="18">
        <f t="shared" si="45"/>
        <v>0.29599999999999999</v>
      </c>
      <c r="BB83" s="18">
        <f t="shared" si="45"/>
        <v>0.59299999999999997</v>
      </c>
      <c r="BC83" s="18">
        <f t="shared" si="45"/>
        <v>0.55800000000000005</v>
      </c>
      <c r="BD83" s="18">
        <f t="shared" si="45"/>
        <v>0.23100000000000001</v>
      </c>
      <c r="BE83" s="18">
        <f t="shared" si="45"/>
        <v>0.40100000000000002</v>
      </c>
      <c r="BF83" s="18">
        <f t="shared" si="45"/>
        <v>0</v>
      </c>
      <c r="BG83" s="18">
        <f t="shared" si="45"/>
        <v>2.5999999999999999E-2</v>
      </c>
      <c r="BH83" s="18">
        <f t="shared" si="45"/>
        <v>3.6999999999999998E-2</v>
      </c>
      <c r="BI83" s="18">
        <f t="shared" si="45"/>
        <v>2.5000000000000001E-2</v>
      </c>
      <c r="BJ83" s="18">
        <f t="shared" si="45"/>
        <v>2.5589999999999998E-2</v>
      </c>
      <c r="BK83" s="18">
        <f t="shared" si="45"/>
        <v>3.4000000000000002E-2</v>
      </c>
      <c r="BL83" s="18">
        <f t="shared" si="45"/>
        <v>0.30399999999999999</v>
      </c>
      <c r="BM83" s="18">
        <f t="shared" si="45"/>
        <v>0.13888</v>
      </c>
      <c r="BN83" s="18">
        <f t="shared" si="45"/>
        <v>0.02</v>
      </c>
      <c r="BO83" s="18">
        <f t="shared" ref="BO83" si="46">BO82/1000</f>
        <v>10</v>
      </c>
    </row>
    <row r="84" spans="1:69" ht="17.399999999999999" x14ac:dyDescent="0.35">
      <c r="A84" s="26"/>
      <c r="B84" s="27" t="s">
        <v>29</v>
      </c>
      <c r="C84" s="99"/>
      <c r="D84" s="28">
        <f t="shared" ref="D84:BN84" si="47">D80*D82</f>
        <v>10.180800000000001</v>
      </c>
      <c r="E84" s="28">
        <f t="shared" si="47"/>
        <v>23.673999999999999</v>
      </c>
      <c r="F84" s="28">
        <f t="shared" si="47"/>
        <v>6.0900000000000007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10.20166</v>
      </c>
      <c r="L84" s="28">
        <f t="shared" si="47"/>
        <v>13.286069999999999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25.270000000000003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0.1855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28.839300000000001</v>
      </c>
      <c r="BA84" s="28">
        <f t="shared" si="47"/>
        <v>51.800000000000004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168.42</v>
      </c>
      <c r="BF84" s="28">
        <f t="shared" si="47"/>
        <v>0</v>
      </c>
      <c r="BG84" s="28">
        <f t="shared" si="47"/>
        <v>18.200000000000003</v>
      </c>
      <c r="BH84" s="28">
        <f t="shared" si="47"/>
        <v>10.360000000000001</v>
      </c>
      <c r="BI84" s="28">
        <f t="shared" si="47"/>
        <v>1.7500000000000002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7.7772800000000002</v>
      </c>
      <c r="BN84" s="28">
        <f t="shared" si="47"/>
        <v>0.42000000000000004</v>
      </c>
      <c r="BO84" s="28">
        <f t="shared" ref="BO84" si="48">BO80*BO82</f>
        <v>2.4499999999999997</v>
      </c>
      <c r="BP84" s="29">
        <f>SUM(D84:BN84)</f>
        <v>376.45461</v>
      </c>
      <c r="BQ84" s="30">
        <f>BP84/$C$9</f>
        <v>53.779229999999998</v>
      </c>
    </row>
    <row r="85" spans="1:69" ht="17.399999999999999" x14ac:dyDescent="0.35">
      <c r="A85" s="26"/>
      <c r="B85" s="27" t="s">
        <v>30</v>
      </c>
      <c r="C85" s="99"/>
      <c r="D85" s="28">
        <f t="shared" ref="D85:BN85" si="49">D80*D82</f>
        <v>10.180800000000001</v>
      </c>
      <c r="E85" s="28">
        <f t="shared" si="49"/>
        <v>23.673999999999999</v>
      </c>
      <c r="F85" s="28">
        <f t="shared" si="49"/>
        <v>6.0900000000000007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10.20166</v>
      </c>
      <c r="L85" s="28">
        <f t="shared" si="49"/>
        <v>13.286069999999999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25.270000000000003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0.1855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28.839300000000001</v>
      </c>
      <c r="BA85" s="28">
        <f t="shared" si="49"/>
        <v>51.800000000000004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168.42</v>
      </c>
      <c r="BF85" s="28">
        <f t="shared" si="49"/>
        <v>0</v>
      </c>
      <c r="BG85" s="28">
        <f t="shared" si="49"/>
        <v>18.200000000000003</v>
      </c>
      <c r="BH85" s="28">
        <f t="shared" si="49"/>
        <v>10.360000000000001</v>
      </c>
      <c r="BI85" s="28">
        <f t="shared" si="49"/>
        <v>1.7500000000000002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7.7772800000000002</v>
      </c>
      <c r="BN85" s="28">
        <f t="shared" si="49"/>
        <v>0.42000000000000004</v>
      </c>
      <c r="BO85" s="28">
        <f t="shared" ref="BO85" si="50">BO80*BO82</f>
        <v>2.4499999999999997</v>
      </c>
      <c r="BP85" s="29">
        <f>SUM(D85:BN85)</f>
        <v>376.45461</v>
      </c>
      <c r="BQ85" s="30">
        <f>BP85/$C$9</f>
        <v>53.779229999999998</v>
      </c>
    </row>
    <row r="87" spans="1:69" x14ac:dyDescent="0.3">
      <c r="J87" s="1">
        <v>9</v>
      </c>
      <c r="K87" t="s">
        <v>1</v>
      </c>
      <c r="AB87" t="s">
        <v>33</v>
      </c>
    </row>
    <row r="88" spans="1:69" ht="15" customHeight="1" x14ac:dyDescent="0.3">
      <c r="A88" s="103"/>
      <c r="B88" s="3" t="s">
        <v>2</v>
      </c>
      <c r="C88" s="101" t="s">
        <v>3</v>
      </c>
      <c r="D88" s="100" t="str">
        <f t="shared" ref="D88:BN88" si="51">D7</f>
        <v>Хлеб пшеничный</v>
      </c>
      <c r="E88" s="100" t="str">
        <f t="shared" si="51"/>
        <v>Хлеб ржано-пшеничный</v>
      </c>
      <c r="F88" s="100" t="str">
        <f t="shared" si="51"/>
        <v>Сахар</v>
      </c>
      <c r="G88" s="100" t="str">
        <f t="shared" si="51"/>
        <v>Чай</v>
      </c>
      <c r="H88" s="100" t="str">
        <f t="shared" si="51"/>
        <v>Какао</v>
      </c>
      <c r="I88" s="100" t="str">
        <f t="shared" si="51"/>
        <v>Кофейный напиток</v>
      </c>
      <c r="J88" s="100" t="str">
        <f t="shared" si="51"/>
        <v>Молоко 2,5%</v>
      </c>
      <c r="K88" s="100" t="str">
        <f t="shared" si="51"/>
        <v>Масло сливочное</v>
      </c>
      <c r="L88" s="100" t="str">
        <f t="shared" si="51"/>
        <v>Сметана 15%</v>
      </c>
      <c r="M88" s="100" t="str">
        <f t="shared" si="51"/>
        <v>Молоко сухое</v>
      </c>
      <c r="N88" s="100" t="str">
        <f t="shared" si="51"/>
        <v>Снежок 2,5 %</v>
      </c>
      <c r="O88" s="100" t="str">
        <f t="shared" si="51"/>
        <v>Творог 5%</v>
      </c>
      <c r="P88" s="100" t="str">
        <f t="shared" si="51"/>
        <v>Молоко сгущенное</v>
      </c>
      <c r="Q88" s="100" t="str">
        <f t="shared" si="51"/>
        <v xml:space="preserve">Джем Сава </v>
      </c>
      <c r="R88" s="100" t="str">
        <f t="shared" si="51"/>
        <v>Сыр</v>
      </c>
      <c r="S88" s="100" t="str">
        <f t="shared" si="51"/>
        <v>Зеленый горошек</v>
      </c>
      <c r="T88" s="100" t="str">
        <f t="shared" si="51"/>
        <v>Кукуруза консервирован.</v>
      </c>
      <c r="U88" s="100" t="str">
        <f t="shared" si="51"/>
        <v>Консервы рыбные</v>
      </c>
      <c r="V88" s="100" t="str">
        <f t="shared" si="51"/>
        <v>Огурцы консервирован.</v>
      </c>
      <c r="W88" s="101" t="str">
        <f>W7</f>
        <v>Огурцы свежие</v>
      </c>
      <c r="X88" s="100" t="str">
        <f t="shared" si="51"/>
        <v>Яйцо</v>
      </c>
      <c r="Y88" s="100" t="str">
        <f t="shared" si="51"/>
        <v>Икра кабачковая</v>
      </c>
      <c r="Z88" s="100" t="str">
        <f t="shared" si="51"/>
        <v>Изюм</v>
      </c>
      <c r="AA88" s="100" t="str">
        <f t="shared" si="51"/>
        <v>Курага</v>
      </c>
      <c r="AB88" s="100" t="str">
        <f t="shared" si="51"/>
        <v>Чернослив</v>
      </c>
      <c r="AC88" s="100" t="str">
        <f t="shared" si="51"/>
        <v>Шиповник</v>
      </c>
      <c r="AD88" s="100" t="str">
        <f t="shared" si="51"/>
        <v>Сухофрукты</v>
      </c>
      <c r="AE88" s="100" t="str">
        <f t="shared" si="51"/>
        <v>Ягода свежемороженная</v>
      </c>
      <c r="AF88" s="100" t="str">
        <f t="shared" si="51"/>
        <v>Лимон</v>
      </c>
      <c r="AG88" s="100" t="str">
        <f t="shared" si="51"/>
        <v>Кисель</v>
      </c>
      <c r="AH88" s="100" t="str">
        <f t="shared" si="51"/>
        <v xml:space="preserve">Сок </v>
      </c>
      <c r="AI88" s="100" t="str">
        <f t="shared" si="51"/>
        <v>Макаронные изделия</v>
      </c>
      <c r="AJ88" s="100" t="str">
        <f t="shared" si="51"/>
        <v>Мука</v>
      </c>
      <c r="AK88" s="100" t="str">
        <f t="shared" si="51"/>
        <v>Дрожжи</v>
      </c>
      <c r="AL88" s="100" t="str">
        <f t="shared" si="51"/>
        <v>Печенье</v>
      </c>
      <c r="AM88" s="100" t="str">
        <f t="shared" si="51"/>
        <v>Пряники</v>
      </c>
      <c r="AN88" s="100" t="str">
        <f t="shared" si="51"/>
        <v>Вафли</v>
      </c>
      <c r="AO88" s="100" t="str">
        <f t="shared" si="51"/>
        <v>Конфеты</v>
      </c>
      <c r="AP88" s="100" t="str">
        <f t="shared" si="51"/>
        <v>Повидло Сава</v>
      </c>
      <c r="AQ88" s="100" t="str">
        <f t="shared" si="51"/>
        <v>Крупа геркулес</v>
      </c>
      <c r="AR88" s="100" t="str">
        <f t="shared" si="51"/>
        <v>Крупа горох</v>
      </c>
      <c r="AS88" s="100" t="str">
        <f t="shared" si="51"/>
        <v>Крупа гречневая</v>
      </c>
      <c r="AT88" s="100" t="str">
        <f t="shared" si="51"/>
        <v>Крупа кукурузная</v>
      </c>
      <c r="AU88" s="100" t="str">
        <f t="shared" si="51"/>
        <v>Крупа манная</v>
      </c>
      <c r="AV88" s="100" t="str">
        <f t="shared" si="51"/>
        <v>Крупа перловая</v>
      </c>
      <c r="AW88" s="100" t="str">
        <f t="shared" si="51"/>
        <v>Крупа пшеничная</v>
      </c>
      <c r="AX88" s="100" t="str">
        <f t="shared" si="51"/>
        <v>Крупа пшено</v>
      </c>
      <c r="AY88" s="100" t="str">
        <f t="shared" si="51"/>
        <v>Крупа ячневая</v>
      </c>
      <c r="AZ88" s="100" t="str">
        <f t="shared" si="51"/>
        <v>Рис</v>
      </c>
      <c r="BA88" s="100" t="str">
        <f t="shared" si="51"/>
        <v>Цыпленок бройлер</v>
      </c>
      <c r="BB88" s="100" t="str">
        <f t="shared" si="51"/>
        <v>Филе куриное</v>
      </c>
      <c r="BC88" s="100" t="str">
        <f t="shared" si="51"/>
        <v>Фарш говяжий</v>
      </c>
      <c r="BD88" s="100" t="str">
        <f t="shared" si="51"/>
        <v>Печень куриная</v>
      </c>
      <c r="BE88" s="100" t="str">
        <f t="shared" si="51"/>
        <v>Филе минтая</v>
      </c>
      <c r="BF88" s="100" t="str">
        <f t="shared" si="51"/>
        <v>Филе сельди слабосол.</v>
      </c>
      <c r="BG88" s="100" t="str">
        <f t="shared" si="51"/>
        <v>Картофель</v>
      </c>
      <c r="BH88" s="100" t="str">
        <f t="shared" si="51"/>
        <v>Морковь</v>
      </c>
      <c r="BI88" s="100" t="str">
        <f t="shared" si="51"/>
        <v>Лук</v>
      </c>
      <c r="BJ88" s="100" t="str">
        <f t="shared" si="51"/>
        <v>Капуста</v>
      </c>
      <c r="BK88" s="100" t="str">
        <f t="shared" si="51"/>
        <v>Свекла</v>
      </c>
      <c r="BL88" s="100" t="str">
        <f t="shared" si="51"/>
        <v>Томатная паста</v>
      </c>
      <c r="BM88" s="100" t="str">
        <f t="shared" si="51"/>
        <v>Масло растительное</v>
      </c>
      <c r="BN88" s="100" t="str">
        <f t="shared" si="51"/>
        <v>Соль</v>
      </c>
      <c r="BO88" s="100" t="str">
        <f t="shared" ref="BO88" si="52">BO7</f>
        <v>Аскорбиновая кислота</v>
      </c>
      <c r="BP88" s="94" t="s">
        <v>4</v>
      </c>
      <c r="BQ88" s="94" t="s">
        <v>5</v>
      </c>
    </row>
    <row r="89" spans="1:69" ht="45.75" customHeight="1" x14ac:dyDescent="0.3">
      <c r="A89" s="104"/>
      <c r="B89" s="4" t="s">
        <v>6</v>
      </c>
      <c r="C89" s="102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2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94"/>
      <c r="BQ89" s="94"/>
    </row>
    <row r="90" spans="1:69" x14ac:dyDescent="0.3">
      <c r="A90" s="95" t="s">
        <v>17</v>
      </c>
      <c r="B90" s="5" t="s">
        <v>18</v>
      </c>
      <c r="C90" s="96">
        <f>$E$6</f>
        <v>7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3">
      <c r="A91" s="95"/>
      <c r="B91" s="5" t="s">
        <v>19</v>
      </c>
      <c r="C91" s="97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3">
      <c r="A92" s="95"/>
      <c r="B92" s="5"/>
      <c r="C92" s="97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3">
      <c r="A93" s="95"/>
      <c r="B93" s="5"/>
      <c r="C93" s="97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3">
      <c r="A94" s="95"/>
      <c r="B94" s="5"/>
      <c r="C94" s="98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399999999999999" x14ac:dyDescent="0.35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399999999999999" x14ac:dyDescent="0.35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7.6999999999999999E-2</v>
      </c>
      <c r="G96" s="19">
        <f t="shared" si="59"/>
        <v>2.0999999999999999E-3</v>
      </c>
      <c r="H96" s="19">
        <f t="shared" si="59"/>
        <v>0</v>
      </c>
      <c r="I96" s="19">
        <f t="shared" si="59"/>
        <v>0</v>
      </c>
      <c r="J96" s="19">
        <f t="shared" si="59"/>
        <v>8.4000000000000005E-2</v>
      </c>
      <c r="K96" s="19">
        <f t="shared" si="59"/>
        <v>2.1000000000000001E-2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3.5000000000000003E-2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0.23800000000000002</v>
      </c>
      <c r="AK96" s="19">
        <f t="shared" si="60"/>
        <v>2.0999999999999999E-3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2.1000000000000001E-2</v>
      </c>
      <c r="BN96" s="19">
        <f t="shared" si="60"/>
        <v>0</v>
      </c>
      <c r="BO96" s="19">
        <f t="shared" ref="BO96" si="61">PRODUCT(BO95,$E$6)</f>
        <v>0</v>
      </c>
    </row>
    <row r="98" spans="1:69" ht="17.399999999999999" x14ac:dyDescent="0.35">
      <c r="A98" s="22"/>
      <c r="B98" s="23" t="s">
        <v>26</v>
      </c>
      <c r="C98" s="24" t="s">
        <v>27</v>
      </c>
      <c r="D98" s="25">
        <f t="shared" ref="D98:BN98" si="62">D46</f>
        <v>72.72</v>
      </c>
      <c r="E98" s="25">
        <f t="shared" si="62"/>
        <v>76</v>
      </c>
      <c r="F98" s="25">
        <f t="shared" si="62"/>
        <v>87</v>
      </c>
      <c r="G98" s="25">
        <f t="shared" si="62"/>
        <v>590</v>
      </c>
      <c r="H98" s="25">
        <f t="shared" si="62"/>
        <v>1250</v>
      </c>
      <c r="I98" s="25">
        <f t="shared" si="62"/>
        <v>720</v>
      </c>
      <c r="J98" s="25">
        <f t="shared" si="62"/>
        <v>74.92</v>
      </c>
      <c r="K98" s="25">
        <f t="shared" si="62"/>
        <v>728.69</v>
      </c>
      <c r="L98" s="25">
        <f t="shared" si="62"/>
        <v>210.89</v>
      </c>
      <c r="M98" s="25">
        <f t="shared" si="62"/>
        <v>529</v>
      </c>
      <c r="N98" s="25">
        <f t="shared" si="62"/>
        <v>104.38</v>
      </c>
      <c r="O98" s="25">
        <f t="shared" si="62"/>
        <v>331.24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752</v>
      </c>
      <c r="V98" s="25">
        <f t="shared" si="62"/>
        <v>352.56</v>
      </c>
      <c r="W98" s="25">
        <f>W46</f>
        <v>139</v>
      </c>
      <c r="X98" s="25">
        <f t="shared" si="62"/>
        <v>14.1</v>
      </c>
      <c r="Y98" s="25">
        <f t="shared" si="62"/>
        <v>0</v>
      </c>
      <c r="Z98" s="25">
        <f t="shared" si="62"/>
        <v>461</v>
      </c>
      <c r="AA98" s="25">
        <f t="shared" si="62"/>
        <v>341</v>
      </c>
      <c r="AB98" s="25">
        <f t="shared" si="62"/>
        <v>361</v>
      </c>
      <c r="AC98" s="25">
        <f t="shared" si="62"/>
        <v>250</v>
      </c>
      <c r="AD98" s="25">
        <f t="shared" si="62"/>
        <v>145</v>
      </c>
      <c r="AE98" s="25">
        <f t="shared" si="62"/>
        <v>454</v>
      </c>
      <c r="AF98" s="25">
        <f t="shared" si="62"/>
        <v>209</v>
      </c>
      <c r="AG98" s="25">
        <f t="shared" si="62"/>
        <v>227.27</v>
      </c>
      <c r="AH98" s="25">
        <f t="shared" si="62"/>
        <v>69.2</v>
      </c>
      <c r="AI98" s="25">
        <f t="shared" si="62"/>
        <v>59.25</v>
      </c>
      <c r="AJ98" s="25">
        <f t="shared" si="62"/>
        <v>50</v>
      </c>
      <c r="AK98" s="25">
        <f t="shared" si="62"/>
        <v>190</v>
      </c>
      <c r="AL98" s="25">
        <f t="shared" si="62"/>
        <v>200</v>
      </c>
      <c r="AM98" s="25">
        <f t="shared" si="62"/>
        <v>636.84</v>
      </c>
      <c r="AN98" s="25">
        <f t="shared" si="62"/>
        <v>267</v>
      </c>
      <c r="AO98" s="25">
        <f t="shared" si="62"/>
        <v>0</v>
      </c>
      <c r="AP98" s="25">
        <f t="shared" si="62"/>
        <v>206.9</v>
      </c>
      <c r="AQ98" s="25">
        <f t="shared" si="62"/>
        <v>63.75</v>
      </c>
      <c r="AR98" s="25">
        <f t="shared" si="62"/>
        <v>65.33</v>
      </c>
      <c r="AS98" s="25">
        <f t="shared" si="62"/>
        <v>76</v>
      </c>
      <c r="AT98" s="25">
        <f t="shared" si="62"/>
        <v>64.290000000000006</v>
      </c>
      <c r="AU98" s="25">
        <f t="shared" si="62"/>
        <v>60.71</v>
      </c>
      <c r="AV98" s="25">
        <f t="shared" si="62"/>
        <v>51.25</v>
      </c>
      <c r="AW98" s="25">
        <f t="shared" si="62"/>
        <v>77.14</v>
      </c>
      <c r="AX98" s="25">
        <f t="shared" si="62"/>
        <v>68</v>
      </c>
      <c r="AY98" s="25">
        <f t="shared" si="62"/>
        <v>60</v>
      </c>
      <c r="AZ98" s="25">
        <f t="shared" si="62"/>
        <v>137.33000000000001</v>
      </c>
      <c r="BA98" s="25">
        <f t="shared" si="62"/>
        <v>296</v>
      </c>
      <c r="BB98" s="25">
        <f t="shared" si="62"/>
        <v>593</v>
      </c>
      <c r="BC98" s="25">
        <f t="shared" si="62"/>
        <v>558</v>
      </c>
      <c r="BD98" s="25">
        <f t="shared" si="62"/>
        <v>231</v>
      </c>
      <c r="BE98" s="25">
        <f t="shared" si="62"/>
        <v>401</v>
      </c>
      <c r="BF98" s="25">
        <f t="shared" si="62"/>
        <v>0</v>
      </c>
      <c r="BG98" s="25">
        <f t="shared" si="62"/>
        <v>26</v>
      </c>
      <c r="BH98" s="25">
        <f t="shared" si="62"/>
        <v>37</v>
      </c>
      <c r="BI98" s="25">
        <f t="shared" si="62"/>
        <v>25</v>
      </c>
      <c r="BJ98" s="25">
        <f t="shared" si="62"/>
        <v>25.59</v>
      </c>
      <c r="BK98" s="25">
        <f t="shared" si="62"/>
        <v>34</v>
      </c>
      <c r="BL98" s="25">
        <f t="shared" si="62"/>
        <v>304</v>
      </c>
      <c r="BM98" s="25">
        <f t="shared" si="62"/>
        <v>138.88</v>
      </c>
      <c r="BN98" s="25">
        <f t="shared" si="62"/>
        <v>20</v>
      </c>
      <c r="BO98" s="25">
        <f t="shared" ref="BO98" si="63">BO46</f>
        <v>10000</v>
      </c>
    </row>
    <row r="99" spans="1:69" ht="17.399999999999999" x14ac:dyDescent="0.35">
      <c r="B99" s="16" t="s">
        <v>28</v>
      </c>
      <c r="C99" s="17" t="s">
        <v>27</v>
      </c>
      <c r="D99" s="18">
        <f t="shared" ref="D99:BN99" si="64">D98/1000</f>
        <v>7.2719999999999993E-2</v>
      </c>
      <c r="E99" s="18">
        <f t="shared" si="64"/>
        <v>7.5999999999999998E-2</v>
      </c>
      <c r="F99" s="18">
        <f t="shared" si="64"/>
        <v>8.6999999999999994E-2</v>
      </c>
      <c r="G99" s="18">
        <f t="shared" si="64"/>
        <v>0.59</v>
      </c>
      <c r="H99" s="18">
        <f t="shared" si="64"/>
        <v>1.25</v>
      </c>
      <c r="I99" s="18">
        <f t="shared" si="64"/>
        <v>0.72</v>
      </c>
      <c r="J99" s="18">
        <f t="shared" si="64"/>
        <v>7.492E-2</v>
      </c>
      <c r="K99" s="18">
        <f t="shared" si="64"/>
        <v>0.72869000000000006</v>
      </c>
      <c r="L99" s="18">
        <f t="shared" si="64"/>
        <v>0.21088999999999999</v>
      </c>
      <c r="M99" s="18">
        <f t="shared" si="64"/>
        <v>0.52900000000000003</v>
      </c>
      <c r="N99" s="18">
        <f t="shared" si="64"/>
        <v>0.10438</v>
      </c>
      <c r="O99" s="18">
        <f t="shared" si="64"/>
        <v>0.33124000000000003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0.752</v>
      </c>
      <c r="V99" s="18">
        <f t="shared" si="64"/>
        <v>0.35255999999999998</v>
      </c>
      <c r="W99" s="18">
        <f>W98/1000</f>
        <v>0.13900000000000001</v>
      </c>
      <c r="X99" s="18">
        <f t="shared" si="64"/>
        <v>1.41E-2</v>
      </c>
      <c r="Y99" s="18">
        <f t="shared" si="64"/>
        <v>0</v>
      </c>
      <c r="Z99" s="18">
        <f t="shared" si="64"/>
        <v>0.46100000000000002</v>
      </c>
      <c r="AA99" s="18">
        <f t="shared" si="64"/>
        <v>0.34100000000000003</v>
      </c>
      <c r="AB99" s="18">
        <f t="shared" si="64"/>
        <v>0.36099999999999999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0.45400000000000001</v>
      </c>
      <c r="AF99" s="18">
        <f t="shared" si="64"/>
        <v>0.20899999999999999</v>
      </c>
      <c r="AG99" s="18">
        <f t="shared" si="64"/>
        <v>0.22727</v>
      </c>
      <c r="AH99" s="18">
        <f t="shared" si="64"/>
        <v>6.9199999999999998E-2</v>
      </c>
      <c r="AI99" s="18">
        <f t="shared" si="64"/>
        <v>5.9249999999999997E-2</v>
      </c>
      <c r="AJ99" s="18">
        <f t="shared" si="64"/>
        <v>0.05</v>
      </c>
      <c r="AK99" s="18">
        <f t="shared" si="64"/>
        <v>0.19</v>
      </c>
      <c r="AL99" s="18">
        <f t="shared" si="64"/>
        <v>0.2</v>
      </c>
      <c r="AM99" s="18">
        <f t="shared" si="64"/>
        <v>0.63684000000000007</v>
      </c>
      <c r="AN99" s="18">
        <f t="shared" si="64"/>
        <v>0.26700000000000002</v>
      </c>
      <c r="AO99" s="18">
        <f t="shared" si="64"/>
        <v>0</v>
      </c>
      <c r="AP99" s="18">
        <f t="shared" si="64"/>
        <v>0.2069</v>
      </c>
      <c r="AQ99" s="18">
        <f t="shared" si="64"/>
        <v>6.3750000000000001E-2</v>
      </c>
      <c r="AR99" s="18">
        <f t="shared" si="64"/>
        <v>6.5329999999999999E-2</v>
      </c>
      <c r="AS99" s="18">
        <f t="shared" si="64"/>
        <v>7.5999999999999998E-2</v>
      </c>
      <c r="AT99" s="18">
        <f t="shared" si="64"/>
        <v>6.429E-2</v>
      </c>
      <c r="AU99" s="18">
        <f t="shared" si="64"/>
        <v>6.071E-2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6.8000000000000005E-2</v>
      </c>
      <c r="AY99" s="18">
        <f t="shared" si="64"/>
        <v>0.06</v>
      </c>
      <c r="AZ99" s="18">
        <f t="shared" si="64"/>
        <v>0.13733000000000001</v>
      </c>
      <c r="BA99" s="18">
        <f t="shared" si="64"/>
        <v>0.29599999999999999</v>
      </c>
      <c r="BB99" s="18">
        <f t="shared" si="64"/>
        <v>0.59299999999999997</v>
      </c>
      <c r="BC99" s="18">
        <f t="shared" si="64"/>
        <v>0.55800000000000005</v>
      </c>
      <c r="BD99" s="18">
        <f t="shared" si="64"/>
        <v>0.23100000000000001</v>
      </c>
      <c r="BE99" s="18">
        <f t="shared" si="64"/>
        <v>0.40100000000000002</v>
      </c>
      <c r="BF99" s="18">
        <f t="shared" si="64"/>
        <v>0</v>
      </c>
      <c r="BG99" s="18">
        <f t="shared" si="64"/>
        <v>2.5999999999999999E-2</v>
      </c>
      <c r="BH99" s="18">
        <f t="shared" si="64"/>
        <v>3.6999999999999998E-2</v>
      </c>
      <c r="BI99" s="18">
        <f t="shared" si="64"/>
        <v>2.5000000000000001E-2</v>
      </c>
      <c r="BJ99" s="18">
        <f t="shared" si="64"/>
        <v>2.5589999999999998E-2</v>
      </c>
      <c r="BK99" s="18">
        <f t="shared" si="64"/>
        <v>3.4000000000000002E-2</v>
      </c>
      <c r="BL99" s="18">
        <f t="shared" si="64"/>
        <v>0.30399999999999999</v>
      </c>
      <c r="BM99" s="18">
        <f t="shared" si="64"/>
        <v>0.13888</v>
      </c>
      <c r="BN99" s="18">
        <f t="shared" si="64"/>
        <v>0.02</v>
      </c>
      <c r="BO99" s="18">
        <f t="shared" ref="BO99" si="65">BO98/1000</f>
        <v>10</v>
      </c>
    </row>
    <row r="100" spans="1:69" ht="17.399999999999999" x14ac:dyDescent="0.35">
      <c r="A100" s="26"/>
      <c r="B100" s="27" t="s">
        <v>29</v>
      </c>
      <c r="C100" s="99"/>
      <c r="D100" s="28">
        <f t="shared" ref="D100:BN100" si="66">D96*D98</f>
        <v>0</v>
      </c>
      <c r="E100" s="28">
        <f t="shared" si="66"/>
        <v>0</v>
      </c>
      <c r="F100" s="28">
        <f t="shared" si="66"/>
        <v>6.6989999999999998</v>
      </c>
      <c r="G100" s="28">
        <f t="shared" si="66"/>
        <v>1.2389999999999999</v>
      </c>
      <c r="H100" s="28">
        <f t="shared" si="66"/>
        <v>0</v>
      </c>
      <c r="I100" s="28">
        <f t="shared" si="66"/>
        <v>0</v>
      </c>
      <c r="J100" s="28">
        <f t="shared" si="66"/>
        <v>6.2932800000000002</v>
      </c>
      <c r="K100" s="28">
        <f t="shared" si="66"/>
        <v>15.302490000000002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14.1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7.3150000000000004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11.9</v>
      </c>
      <c r="AK100" s="28">
        <f t="shared" si="66"/>
        <v>0.39899999999999997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2.91648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66.16425000000001</v>
      </c>
      <c r="BQ100" s="30">
        <f>BP100/$C$9</f>
        <v>9.4520357142857154</v>
      </c>
    </row>
    <row r="101" spans="1:69" ht="17.399999999999999" x14ac:dyDescent="0.35">
      <c r="A101" s="26"/>
      <c r="B101" s="27" t="s">
        <v>30</v>
      </c>
      <c r="C101" s="99"/>
      <c r="D101" s="28">
        <f t="shared" ref="D101:BN101" si="68">D96*D98</f>
        <v>0</v>
      </c>
      <c r="E101" s="28">
        <f t="shared" si="68"/>
        <v>0</v>
      </c>
      <c r="F101" s="28">
        <f t="shared" si="68"/>
        <v>6.6989999999999998</v>
      </c>
      <c r="G101" s="28">
        <f t="shared" si="68"/>
        <v>1.2389999999999999</v>
      </c>
      <c r="H101" s="28">
        <f t="shared" si="68"/>
        <v>0</v>
      </c>
      <c r="I101" s="28">
        <f t="shared" si="68"/>
        <v>0</v>
      </c>
      <c r="J101" s="28">
        <f t="shared" si="68"/>
        <v>6.2932800000000002</v>
      </c>
      <c r="K101" s="28">
        <f t="shared" si="68"/>
        <v>15.302490000000002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14.1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7.3150000000000004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11.9</v>
      </c>
      <c r="AK101" s="28">
        <f t="shared" si="68"/>
        <v>0.39899999999999997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2.91648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66.16425000000001</v>
      </c>
      <c r="BQ101" s="30">
        <f>BP101/$C$9</f>
        <v>9.4520357142857154</v>
      </c>
    </row>
    <row r="103" spans="1:69" x14ac:dyDescent="0.3">
      <c r="J103" s="1">
        <v>9</v>
      </c>
      <c r="K103" t="s">
        <v>1</v>
      </c>
      <c r="AB103" t="s">
        <v>33</v>
      </c>
    </row>
    <row r="104" spans="1:69" ht="15" customHeight="1" x14ac:dyDescent="0.3">
      <c r="A104" s="103"/>
      <c r="B104" s="3" t="s">
        <v>2</v>
      </c>
      <c r="C104" s="101" t="s">
        <v>3</v>
      </c>
      <c r="D104" s="100" t="str">
        <f t="shared" ref="D104:BN104" si="70">D7</f>
        <v>Хлеб пшеничный</v>
      </c>
      <c r="E104" s="100" t="str">
        <f t="shared" si="70"/>
        <v>Хлеб ржано-пшеничный</v>
      </c>
      <c r="F104" s="100" t="str">
        <f t="shared" si="70"/>
        <v>Сахар</v>
      </c>
      <c r="G104" s="100" t="str">
        <f t="shared" si="70"/>
        <v>Чай</v>
      </c>
      <c r="H104" s="100" t="str">
        <f t="shared" si="70"/>
        <v>Какао</v>
      </c>
      <c r="I104" s="100" t="str">
        <f t="shared" si="70"/>
        <v>Кофейный напиток</v>
      </c>
      <c r="J104" s="100" t="str">
        <f t="shared" si="70"/>
        <v>Молоко 2,5%</v>
      </c>
      <c r="K104" s="100" t="str">
        <f t="shared" si="70"/>
        <v>Масло сливочное</v>
      </c>
      <c r="L104" s="100" t="str">
        <f t="shared" si="70"/>
        <v>Сметана 15%</v>
      </c>
      <c r="M104" s="100" t="str">
        <f t="shared" si="70"/>
        <v>Молоко сухое</v>
      </c>
      <c r="N104" s="100" t="str">
        <f t="shared" si="70"/>
        <v>Снежок 2,5 %</v>
      </c>
      <c r="O104" s="100" t="str">
        <f t="shared" si="70"/>
        <v>Творог 5%</v>
      </c>
      <c r="P104" s="100" t="str">
        <f t="shared" si="70"/>
        <v>Молоко сгущенное</v>
      </c>
      <c r="Q104" s="100" t="str">
        <f t="shared" si="70"/>
        <v xml:space="preserve">Джем Сава </v>
      </c>
      <c r="R104" s="100" t="str">
        <f t="shared" si="70"/>
        <v>Сыр</v>
      </c>
      <c r="S104" s="100" t="str">
        <f t="shared" si="70"/>
        <v>Зеленый горошек</v>
      </c>
      <c r="T104" s="100" t="str">
        <f t="shared" si="70"/>
        <v>Кукуруза консервирован.</v>
      </c>
      <c r="U104" s="100" t="str">
        <f t="shared" si="70"/>
        <v>Консервы рыбные</v>
      </c>
      <c r="V104" s="100" t="str">
        <f t="shared" si="70"/>
        <v>Огурцы консервирован.</v>
      </c>
      <c r="W104" s="101" t="str">
        <f>W7</f>
        <v>Огурцы свежие</v>
      </c>
      <c r="X104" s="100" t="str">
        <f t="shared" si="70"/>
        <v>Яйцо</v>
      </c>
      <c r="Y104" s="100" t="str">
        <f t="shared" si="70"/>
        <v>Икра кабачковая</v>
      </c>
      <c r="Z104" s="100" t="str">
        <f t="shared" si="70"/>
        <v>Изюм</v>
      </c>
      <c r="AA104" s="100" t="str">
        <f t="shared" si="70"/>
        <v>Курага</v>
      </c>
      <c r="AB104" s="100" t="str">
        <f t="shared" si="70"/>
        <v>Чернослив</v>
      </c>
      <c r="AC104" s="100" t="str">
        <f t="shared" si="70"/>
        <v>Шиповник</v>
      </c>
      <c r="AD104" s="100" t="str">
        <f t="shared" si="70"/>
        <v>Сухофрукты</v>
      </c>
      <c r="AE104" s="100" t="str">
        <f t="shared" si="70"/>
        <v>Ягода свежемороженная</v>
      </c>
      <c r="AF104" s="100" t="str">
        <f t="shared" si="70"/>
        <v>Лимон</v>
      </c>
      <c r="AG104" s="100" t="str">
        <f t="shared" si="70"/>
        <v>Кисель</v>
      </c>
      <c r="AH104" s="100" t="str">
        <f t="shared" si="70"/>
        <v xml:space="preserve">Сок </v>
      </c>
      <c r="AI104" s="100" t="str">
        <f t="shared" si="70"/>
        <v>Макаронные изделия</v>
      </c>
      <c r="AJ104" s="100" t="str">
        <f t="shared" si="70"/>
        <v>Мука</v>
      </c>
      <c r="AK104" s="100" t="str">
        <f t="shared" si="70"/>
        <v>Дрожжи</v>
      </c>
      <c r="AL104" s="100" t="str">
        <f t="shared" si="70"/>
        <v>Печенье</v>
      </c>
      <c r="AM104" s="100" t="str">
        <f t="shared" si="70"/>
        <v>Пряники</v>
      </c>
      <c r="AN104" s="100" t="str">
        <f t="shared" si="70"/>
        <v>Вафли</v>
      </c>
      <c r="AO104" s="100" t="str">
        <f t="shared" si="70"/>
        <v>Конфеты</v>
      </c>
      <c r="AP104" s="100" t="str">
        <f t="shared" si="70"/>
        <v>Повидло Сава</v>
      </c>
      <c r="AQ104" s="100" t="str">
        <f t="shared" si="70"/>
        <v>Крупа геркулес</v>
      </c>
      <c r="AR104" s="100" t="str">
        <f t="shared" si="70"/>
        <v>Крупа горох</v>
      </c>
      <c r="AS104" s="100" t="str">
        <f t="shared" si="70"/>
        <v>Крупа гречневая</v>
      </c>
      <c r="AT104" s="100" t="str">
        <f t="shared" si="70"/>
        <v>Крупа кукурузная</v>
      </c>
      <c r="AU104" s="100" t="str">
        <f t="shared" si="70"/>
        <v>Крупа манная</v>
      </c>
      <c r="AV104" s="100" t="str">
        <f t="shared" si="70"/>
        <v>Крупа перловая</v>
      </c>
      <c r="AW104" s="100" t="str">
        <f t="shared" si="70"/>
        <v>Крупа пшеничная</v>
      </c>
      <c r="AX104" s="100" t="str">
        <f t="shared" si="70"/>
        <v>Крупа пшено</v>
      </c>
      <c r="AY104" s="100" t="str">
        <f t="shared" si="70"/>
        <v>Крупа ячневая</v>
      </c>
      <c r="AZ104" s="100" t="str">
        <f t="shared" si="70"/>
        <v>Рис</v>
      </c>
      <c r="BA104" s="100" t="str">
        <f t="shared" si="70"/>
        <v>Цыпленок бройлер</v>
      </c>
      <c r="BB104" s="100" t="str">
        <f t="shared" si="70"/>
        <v>Филе куриное</v>
      </c>
      <c r="BC104" s="100" t="str">
        <f t="shared" si="70"/>
        <v>Фарш говяжий</v>
      </c>
      <c r="BD104" s="100" t="str">
        <f t="shared" si="70"/>
        <v>Печень куриная</v>
      </c>
      <c r="BE104" s="100" t="str">
        <f t="shared" si="70"/>
        <v>Филе минтая</v>
      </c>
      <c r="BF104" s="100" t="str">
        <f t="shared" si="70"/>
        <v>Филе сельди слабосол.</v>
      </c>
      <c r="BG104" s="100" t="str">
        <f t="shared" si="70"/>
        <v>Картофель</v>
      </c>
      <c r="BH104" s="100" t="str">
        <f t="shared" si="70"/>
        <v>Морковь</v>
      </c>
      <c r="BI104" s="100" t="str">
        <f t="shared" si="70"/>
        <v>Лук</v>
      </c>
      <c r="BJ104" s="100" t="str">
        <f t="shared" si="70"/>
        <v>Капуста</v>
      </c>
      <c r="BK104" s="100" t="str">
        <f t="shared" si="70"/>
        <v>Свекла</v>
      </c>
      <c r="BL104" s="100" t="str">
        <f t="shared" si="70"/>
        <v>Томатная паста</v>
      </c>
      <c r="BM104" s="100" t="str">
        <f t="shared" si="70"/>
        <v>Масло растительное</v>
      </c>
      <c r="BN104" s="100" t="str">
        <f t="shared" si="70"/>
        <v>Соль</v>
      </c>
      <c r="BO104" s="100" t="str">
        <f t="shared" ref="BO104" si="71">BO7</f>
        <v>Аскорбиновая кислота</v>
      </c>
      <c r="BP104" s="94" t="s">
        <v>4</v>
      </c>
      <c r="BQ104" s="94" t="s">
        <v>5</v>
      </c>
    </row>
    <row r="105" spans="1:69" ht="45.75" customHeight="1" x14ac:dyDescent="0.3">
      <c r="A105" s="104"/>
      <c r="B105" s="4" t="s">
        <v>6</v>
      </c>
      <c r="C105" s="102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2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94"/>
      <c r="BQ105" s="94"/>
    </row>
    <row r="106" spans="1:69" x14ac:dyDescent="0.3">
      <c r="A106" s="95" t="s">
        <v>20</v>
      </c>
      <c r="B106" s="14" t="s">
        <v>21</v>
      </c>
      <c r="C106" s="96">
        <f>$E$6</f>
        <v>7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6.0000000000000001E-3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3">
      <c r="A107" s="95"/>
      <c r="B107" t="s">
        <v>14</v>
      </c>
      <c r="C107" s="97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3">
      <c r="A108" s="95"/>
      <c r="B108" s="9" t="s">
        <v>22</v>
      </c>
      <c r="C108" s="97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3">
      <c r="A109" s="95"/>
      <c r="B109" s="15"/>
      <c r="C109" s="97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3">
      <c r="A110" s="95"/>
      <c r="B110" s="5"/>
      <c r="C110" s="98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399999999999999" x14ac:dyDescent="0.35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6.0000000000000001E-3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399999999999999" x14ac:dyDescent="0.35">
      <c r="B112" s="16" t="s">
        <v>24</v>
      </c>
      <c r="C112" s="17"/>
      <c r="D112" s="19">
        <f t="shared" ref="D112:BN112" si="78">PRODUCT(D111,$E$6)</f>
        <v>0.14000000000000001</v>
      </c>
      <c r="E112" s="19">
        <f t="shared" si="78"/>
        <v>0</v>
      </c>
      <c r="F112" s="19">
        <f t="shared" si="78"/>
        <v>5.6000000000000001E-2</v>
      </c>
      <c r="G112" s="19">
        <f t="shared" si="78"/>
        <v>2.0999999999999999E-3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4.2000000000000003E-2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0.70000000000000007</v>
      </c>
      <c r="BH112" s="19">
        <f t="shared" si="78"/>
        <v>0.21</v>
      </c>
      <c r="BI112" s="19">
        <f t="shared" si="78"/>
        <v>0</v>
      </c>
      <c r="BJ112" s="19">
        <f t="shared" si="78"/>
        <v>0.21</v>
      </c>
      <c r="BK112" s="19">
        <f t="shared" si="78"/>
        <v>0</v>
      </c>
      <c r="BL112" s="19">
        <f t="shared" si="78"/>
        <v>0</v>
      </c>
      <c r="BM112" s="19">
        <f t="shared" si="78"/>
        <v>2.1000000000000001E-2</v>
      </c>
      <c r="BN112" s="19">
        <f t="shared" si="78"/>
        <v>3.5000000000000001E-3</v>
      </c>
      <c r="BO112" s="19">
        <f t="shared" ref="BO112" si="79">PRODUCT(BO111,$E$6)</f>
        <v>0</v>
      </c>
    </row>
    <row r="114" spans="1:69" ht="17.399999999999999" x14ac:dyDescent="0.35">
      <c r="A114" s="22"/>
      <c r="B114" s="23" t="s">
        <v>26</v>
      </c>
      <c r="C114" s="24" t="s">
        <v>27</v>
      </c>
      <c r="D114" s="25">
        <f t="shared" ref="D114:BN114" si="80">D46</f>
        <v>72.72</v>
      </c>
      <c r="E114" s="25">
        <f t="shared" si="80"/>
        <v>76</v>
      </c>
      <c r="F114" s="25">
        <f t="shared" si="80"/>
        <v>87</v>
      </c>
      <c r="G114" s="25">
        <f t="shared" si="80"/>
        <v>590</v>
      </c>
      <c r="H114" s="25">
        <f t="shared" si="80"/>
        <v>1250</v>
      </c>
      <c r="I114" s="25">
        <f t="shared" si="80"/>
        <v>720</v>
      </c>
      <c r="J114" s="25">
        <f t="shared" si="80"/>
        <v>74.92</v>
      </c>
      <c r="K114" s="25">
        <f t="shared" si="80"/>
        <v>728.69</v>
      </c>
      <c r="L114" s="25">
        <f t="shared" si="80"/>
        <v>210.89</v>
      </c>
      <c r="M114" s="25">
        <f t="shared" si="80"/>
        <v>529</v>
      </c>
      <c r="N114" s="25">
        <f t="shared" si="80"/>
        <v>104.38</v>
      </c>
      <c r="O114" s="25">
        <f t="shared" si="80"/>
        <v>331.24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752</v>
      </c>
      <c r="V114" s="25">
        <f t="shared" si="80"/>
        <v>352.56</v>
      </c>
      <c r="W114" s="25">
        <f>W46</f>
        <v>139</v>
      </c>
      <c r="X114" s="25">
        <f t="shared" si="80"/>
        <v>14.1</v>
      </c>
      <c r="Y114" s="25">
        <f t="shared" si="80"/>
        <v>0</v>
      </c>
      <c r="Z114" s="25">
        <f t="shared" si="80"/>
        <v>461</v>
      </c>
      <c r="AA114" s="25">
        <f t="shared" si="80"/>
        <v>341</v>
      </c>
      <c r="AB114" s="25">
        <f t="shared" si="80"/>
        <v>361</v>
      </c>
      <c r="AC114" s="25">
        <f t="shared" si="80"/>
        <v>250</v>
      </c>
      <c r="AD114" s="25">
        <f t="shared" si="80"/>
        <v>145</v>
      </c>
      <c r="AE114" s="25">
        <f t="shared" si="80"/>
        <v>454</v>
      </c>
      <c r="AF114" s="25">
        <f t="shared" si="80"/>
        <v>209</v>
      </c>
      <c r="AG114" s="25">
        <f t="shared" si="80"/>
        <v>227.27</v>
      </c>
      <c r="AH114" s="25">
        <f t="shared" si="80"/>
        <v>69.2</v>
      </c>
      <c r="AI114" s="25">
        <f t="shared" si="80"/>
        <v>59.25</v>
      </c>
      <c r="AJ114" s="25">
        <f t="shared" si="80"/>
        <v>50</v>
      </c>
      <c r="AK114" s="25">
        <f t="shared" si="80"/>
        <v>190</v>
      </c>
      <c r="AL114" s="25">
        <f t="shared" si="80"/>
        <v>200</v>
      </c>
      <c r="AM114" s="25">
        <f t="shared" si="80"/>
        <v>636.84</v>
      </c>
      <c r="AN114" s="25">
        <f t="shared" si="80"/>
        <v>267</v>
      </c>
      <c r="AO114" s="25">
        <f t="shared" si="80"/>
        <v>0</v>
      </c>
      <c r="AP114" s="25">
        <f t="shared" si="80"/>
        <v>206.9</v>
      </c>
      <c r="AQ114" s="25">
        <f t="shared" si="80"/>
        <v>63.75</v>
      </c>
      <c r="AR114" s="25">
        <f t="shared" si="80"/>
        <v>65.33</v>
      </c>
      <c r="AS114" s="25">
        <f t="shared" si="80"/>
        <v>76</v>
      </c>
      <c r="AT114" s="25">
        <f t="shared" si="80"/>
        <v>64.290000000000006</v>
      </c>
      <c r="AU114" s="25">
        <f t="shared" si="80"/>
        <v>60.71</v>
      </c>
      <c r="AV114" s="25">
        <f t="shared" si="80"/>
        <v>51.25</v>
      </c>
      <c r="AW114" s="25">
        <f t="shared" si="80"/>
        <v>77.14</v>
      </c>
      <c r="AX114" s="25">
        <f t="shared" si="80"/>
        <v>68</v>
      </c>
      <c r="AY114" s="25">
        <f t="shared" si="80"/>
        <v>60</v>
      </c>
      <c r="AZ114" s="25">
        <f t="shared" si="80"/>
        <v>137.33000000000001</v>
      </c>
      <c r="BA114" s="25">
        <f t="shared" si="80"/>
        <v>296</v>
      </c>
      <c r="BB114" s="25">
        <f t="shared" si="80"/>
        <v>593</v>
      </c>
      <c r="BC114" s="25">
        <f t="shared" si="80"/>
        <v>558</v>
      </c>
      <c r="BD114" s="25">
        <f t="shared" si="80"/>
        <v>231</v>
      </c>
      <c r="BE114" s="25">
        <f t="shared" si="80"/>
        <v>401</v>
      </c>
      <c r="BF114" s="25">
        <f t="shared" si="80"/>
        <v>0</v>
      </c>
      <c r="BG114" s="25">
        <f t="shared" si="80"/>
        <v>26</v>
      </c>
      <c r="BH114" s="25">
        <f t="shared" si="80"/>
        <v>37</v>
      </c>
      <c r="BI114" s="25">
        <f t="shared" si="80"/>
        <v>25</v>
      </c>
      <c r="BJ114" s="25">
        <f t="shared" si="80"/>
        <v>25.59</v>
      </c>
      <c r="BK114" s="25">
        <f t="shared" si="80"/>
        <v>34</v>
      </c>
      <c r="BL114" s="25">
        <f t="shared" si="80"/>
        <v>304</v>
      </c>
      <c r="BM114" s="25">
        <f t="shared" si="80"/>
        <v>138.88</v>
      </c>
      <c r="BN114" s="25">
        <f t="shared" si="80"/>
        <v>20</v>
      </c>
      <c r="BO114" s="25">
        <f t="shared" ref="BO114" si="81">BO46</f>
        <v>10000</v>
      </c>
    </row>
    <row r="115" spans="1:69" ht="17.399999999999999" x14ac:dyDescent="0.35">
      <c r="B115" s="16" t="s">
        <v>28</v>
      </c>
      <c r="C115" s="17" t="s">
        <v>27</v>
      </c>
      <c r="D115" s="18">
        <f t="shared" ref="D115:BN115" si="82">D114/1000</f>
        <v>7.2719999999999993E-2</v>
      </c>
      <c r="E115" s="18">
        <f t="shared" si="82"/>
        <v>7.5999999999999998E-2</v>
      </c>
      <c r="F115" s="18">
        <f t="shared" si="82"/>
        <v>8.6999999999999994E-2</v>
      </c>
      <c r="G115" s="18">
        <f t="shared" si="82"/>
        <v>0.59</v>
      </c>
      <c r="H115" s="18">
        <f t="shared" si="82"/>
        <v>1.25</v>
      </c>
      <c r="I115" s="18">
        <f t="shared" si="82"/>
        <v>0.72</v>
      </c>
      <c r="J115" s="18">
        <f t="shared" si="82"/>
        <v>7.492E-2</v>
      </c>
      <c r="K115" s="18">
        <f t="shared" si="82"/>
        <v>0.72869000000000006</v>
      </c>
      <c r="L115" s="18">
        <f t="shared" si="82"/>
        <v>0.21088999999999999</v>
      </c>
      <c r="M115" s="18">
        <f t="shared" si="82"/>
        <v>0.52900000000000003</v>
      </c>
      <c r="N115" s="18">
        <f t="shared" si="82"/>
        <v>0.10438</v>
      </c>
      <c r="O115" s="18">
        <f t="shared" si="82"/>
        <v>0.33124000000000003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0.752</v>
      </c>
      <c r="V115" s="18">
        <f t="shared" si="82"/>
        <v>0.35255999999999998</v>
      </c>
      <c r="W115" s="18">
        <f>W114/1000</f>
        <v>0.13900000000000001</v>
      </c>
      <c r="X115" s="18">
        <f t="shared" si="82"/>
        <v>1.41E-2</v>
      </c>
      <c r="Y115" s="18">
        <f t="shared" si="82"/>
        <v>0</v>
      </c>
      <c r="Z115" s="18">
        <f t="shared" si="82"/>
        <v>0.46100000000000002</v>
      </c>
      <c r="AA115" s="18">
        <f t="shared" si="82"/>
        <v>0.34100000000000003</v>
      </c>
      <c r="AB115" s="18">
        <f t="shared" si="82"/>
        <v>0.36099999999999999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0.45400000000000001</v>
      </c>
      <c r="AF115" s="18">
        <f t="shared" si="82"/>
        <v>0.20899999999999999</v>
      </c>
      <c r="AG115" s="18">
        <f t="shared" si="82"/>
        <v>0.22727</v>
      </c>
      <c r="AH115" s="18">
        <f t="shared" si="82"/>
        <v>6.9199999999999998E-2</v>
      </c>
      <c r="AI115" s="18">
        <f t="shared" si="82"/>
        <v>5.9249999999999997E-2</v>
      </c>
      <c r="AJ115" s="18">
        <f t="shared" si="82"/>
        <v>0.05</v>
      </c>
      <c r="AK115" s="18">
        <f t="shared" si="82"/>
        <v>0.19</v>
      </c>
      <c r="AL115" s="18">
        <f t="shared" si="82"/>
        <v>0.2</v>
      </c>
      <c r="AM115" s="18">
        <f t="shared" si="82"/>
        <v>0.63684000000000007</v>
      </c>
      <c r="AN115" s="18">
        <f t="shared" si="82"/>
        <v>0.26700000000000002</v>
      </c>
      <c r="AO115" s="18">
        <f t="shared" si="82"/>
        <v>0</v>
      </c>
      <c r="AP115" s="18">
        <f t="shared" si="82"/>
        <v>0.2069</v>
      </c>
      <c r="AQ115" s="18">
        <f t="shared" si="82"/>
        <v>6.3750000000000001E-2</v>
      </c>
      <c r="AR115" s="18">
        <f t="shared" si="82"/>
        <v>6.5329999999999999E-2</v>
      </c>
      <c r="AS115" s="18">
        <f t="shared" si="82"/>
        <v>7.5999999999999998E-2</v>
      </c>
      <c r="AT115" s="18">
        <f t="shared" si="82"/>
        <v>6.429E-2</v>
      </c>
      <c r="AU115" s="18">
        <f t="shared" si="82"/>
        <v>6.071E-2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6.8000000000000005E-2</v>
      </c>
      <c r="AY115" s="18">
        <f t="shared" si="82"/>
        <v>0.06</v>
      </c>
      <c r="AZ115" s="18">
        <f t="shared" si="82"/>
        <v>0.13733000000000001</v>
      </c>
      <c r="BA115" s="18">
        <f t="shared" si="82"/>
        <v>0.29599999999999999</v>
      </c>
      <c r="BB115" s="18">
        <f t="shared" si="82"/>
        <v>0.59299999999999997</v>
      </c>
      <c r="BC115" s="18">
        <f t="shared" si="82"/>
        <v>0.55800000000000005</v>
      </c>
      <c r="BD115" s="18">
        <f t="shared" si="82"/>
        <v>0.23100000000000001</v>
      </c>
      <c r="BE115" s="18">
        <f t="shared" si="82"/>
        <v>0.40100000000000002</v>
      </c>
      <c r="BF115" s="18">
        <f t="shared" si="82"/>
        <v>0</v>
      </c>
      <c r="BG115" s="18">
        <f t="shared" si="82"/>
        <v>2.5999999999999999E-2</v>
      </c>
      <c r="BH115" s="18">
        <f t="shared" si="82"/>
        <v>3.6999999999999998E-2</v>
      </c>
      <c r="BI115" s="18">
        <f t="shared" si="82"/>
        <v>2.5000000000000001E-2</v>
      </c>
      <c r="BJ115" s="18">
        <f t="shared" si="82"/>
        <v>2.5589999999999998E-2</v>
      </c>
      <c r="BK115" s="18">
        <f t="shared" si="82"/>
        <v>3.4000000000000002E-2</v>
      </c>
      <c r="BL115" s="18">
        <f t="shared" si="82"/>
        <v>0.30399999999999999</v>
      </c>
      <c r="BM115" s="18">
        <f t="shared" si="82"/>
        <v>0.13888</v>
      </c>
      <c r="BN115" s="18">
        <f t="shared" si="82"/>
        <v>0.02</v>
      </c>
      <c r="BO115" s="18">
        <f t="shared" ref="BO115" si="83">BO114/1000</f>
        <v>10</v>
      </c>
    </row>
    <row r="116" spans="1:69" ht="17.399999999999999" x14ac:dyDescent="0.35">
      <c r="A116" s="26"/>
      <c r="B116" s="27" t="s">
        <v>29</v>
      </c>
      <c r="C116" s="99"/>
      <c r="D116" s="28">
        <f t="shared" ref="D116:BN116" si="84">D112*D114</f>
        <v>10.180800000000001</v>
      </c>
      <c r="E116" s="28">
        <f t="shared" si="84"/>
        <v>0</v>
      </c>
      <c r="F116" s="28">
        <f t="shared" si="84"/>
        <v>4.8719999999999999</v>
      </c>
      <c r="G116" s="28">
        <f t="shared" si="84"/>
        <v>1.2389999999999999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30.604980000000005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18.200000000000003</v>
      </c>
      <c r="BH116" s="28">
        <f t="shared" si="84"/>
        <v>7.77</v>
      </c>
      <c r="BI116" s="28">
        <f t="shared" si="84"/>
        <v>0</v>
      </c>
      <c r="BJ116" s="28">
        <f t="shared" si="84"/>
        <v>5.3738999999999999</v>
      </c>
      <c r="BK116" s="28">
        <f t="shared" si="84"/>
        <v>0</v>
      </c>
      <c r="BL116" s="28">
        <f t="shared" si="84"/>
        <v>0</v>
      </c>
      <c r="BM116" s="28">
        <f t="shared" si="84"/>
        <v>2.91648</v>
      </c>
      <c r="BN116" s="28">
        <f t="shared" si="84"/>
        <v>7.0000000000000007E-2</v>
      </c>
      <c r="BO116" s="28">
        <f t="shared" ref="BO116" si="85">BO112*BO114</f>
        <v>0</v>
      </c>
      <c r="BP116" s="29">
        <f>SUM(D116:BN116)</f>
        <v>81.227159999999998</v>
      </c>
      <c r="BQ116" s="30">
        <f>BP116/$C$9</f>
        <v>11.60388</v>
      </c>
    </row>
    <row r="117" spans="1:69" ht="17.399999999999999" x14ac:dyDescent="0.35">
      <c r="A117" s="26"/>
      <c r="B117" s="27" t="s">
        <v>30</v>
      </c>
      <c r="C117" s="99"/>
      <c r="D117" s="28">
        <f t="shared" ref="D117:BN117" si="86">D112*D114</f>
        <v>10.180800000000001</v>
      </c>
      <c r="E117" s="28">
        <f t="shared" si="86"/>
        <v>0</v>
      </c>
      <c r="F117" s="28">
        <f t="shared" si="86"/>
        <v>4.8719999999999999</v>
      </c>
      <c r="G117" s="28">
        <f t="shared" si="86"/>
        <v>1.2389999999999999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30.604980000000005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18.200000000000003</v>
      </c>
      <c r="BH117" s="28">
        <f t="shared" si="86"/>
        <v>7.77</v>
      </c>
      <c r="BI117" s="28">
        <f t="shared" si="86"/>
        <v>0</v>
      </c>
      <c r="BJ117" s="28">
        <f t="shared" si="86"/>
        <v>5.3738999999999999</v>
      </c>
      <c r="BK117" s="28">
        <f t="shared" si="86"/>
        <v>0</v>
      </c>
      <c r="BL117" s="28">
        <f t="shared" si="86"/>
        <v>0</v>
      </c>
      <c r="BM117" s="28">
        <f t="shared" si="86"/>
        <v>2.91648</v>
      </c>
      <c r="BN117" s="28">
        <f t="shared" si="86"/>
        <v>7.0000000000000007E-2</v>
      </c>
      <c r="BO117" s="28">
        <f t="shared" ref="BO117" si="87">BO112*BO114</f>
        <v>0</v>
      </c>
      <c r="BP117" s="29">
        <f>SUM(D117:BN117)</f>
        <v>81.227159999999998</v>
      </c>
      <c r="BQ117" s="30">
        <f>BP117/$C$9</f>
        <v>11.60388</v>
      </c>
    </row>
  </sheetData>
  <mergeCells count="361"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A8" zoomScale="75" zoomScaleNormal="75" workbookViewId="0">
      <selection sqref="A1:BO41"/>
    </sheetView>
  </sheetViews>
  <sheetFormatPr defaultRowHeight="14.4" x14ac:dyDescent="0.3"/>
  <cols>
    <col min="1" max="1" width="8.554687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6640625" customWidth="1"/>
    <col min="13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10.21875" customWidth="1"/>
    <col min="69" max="69" width="9.88671875" customWidth="1"/>
  </cols>
  <sheetData>
    <row r="1" spans="1:69" x14ac:dyDescent="0.3">
      <c r="A1" s="84" t="s">
        <v>0</v>
      </c>
      <c r="B1" s="84"/>
      <c r="C1" s="84"/>
      <c r="D1" s="84"/>
      <c r="E1" s="84"/>
      <c r="F1" s="84"/>
    </row>
    <row r="2" spans="1:69" x14ac:dyDescent="0.3">
      <c r="A2" s="84" t="s">
        <v>102</v>
      </c>
      <c r="B2" s="84"/>
      <c r="C2" s="84"/>
      <c r="D2" s="84"/>
      <c r="E2" s="84"/>
    </row>
    <row r="3" spans="1:69" hidden="1" x14ac:dyDescent="0.3">
      <c r="A3" s="84" t="s">
        <v>103</v>
      </c>
      <c r="B3" s="84"/>
      <c r="C3" s="84"/>
      <c r="D3" s="84"/>
      <c r="E3" s="84"/>
      <c r="K3" t="s">
        <v>36</v>
      </c>
    </row>
    <row r="4" spans="1:69" x14ac:dyDescent="0.3">
      <c r="K4" t="s">
        <v>104</v>
      </c>
    </row>
    <row r="6" spans="1:69" x14ac:dyDescent="0.3">
      <c r="D6" t="s">
        <v>1</v>
      </c>
      <c r="F6" s="1">
        <v>31</v>
      </c>
      <c r="G6" t="s">
        <v>40</v>
      </c>
      <c r="K6" s="49">
        <v>45364</v>
      </c>
      <c r="L6" s="2"/>
    </row>
    <row r="7" spans="1:69" s="34" customFormat="1" ht="15" customHeight="1" x14ac:dyDescent="0.3">
      <c r="A7" s="107"/>
      <c r="B7" s="33" t="s">
        <v>2</v>
      </c>
      <c r="C7" s="109" t="s">
        <v>3</v>
      </c>
      <c r="D7" s="106" t="str">
        <f>[1]Цены!A1</f>
        <v>Хлеб пшеничный</v>
      </c>
      <c r="E7" s="106" t="str">
        <f>[1]Цены!B1</f>
        <v>Хлеб ржано-пшеничный</v>
      </c>
      <c r="F7" s="106" t="str">
        <f>[1]Цены!C1</f>
        <v>Сахар</v>
      </c>
      <c r="G7" s="106" t="str">
        <f>[1]Цены!D1</f>
        <v>Чай</v>
      </c>
      <c r="H7" s="106" t="str">
        <f>[1]Цены!E1</f>
        <v>Какао</v>
      </c>
      <c r="I7" s="106" t="str">
        <f>[1]Цены!F1</f>
        <v>Кофейный напиток</v>
      </c>
      <c r="J7" s="106" t="str">
        <f>[1]Цены!G1</f>
        <v>Молоко 2,5%</v>
      </c>
      <c r="K7" s="106" t="str">
        <f>[1]Цены!H1</f>
        <v>Масло сливочное</v>
      </c>
      <c r="L7" s="106" t="str">
        <f>[1]Цены!I1</f>
        <v>Сметана 15%</v>
      </c>
      <c r="M7" s="106" t="str">
        <f>[1]Цены!J1</f>
        <v>Молоко сухое</v>
      </c>
      <c r="N7" s="106" t="str">
        <f>[1]Цены!K1</f>
        <v>Снежок 2,5 %</v>
      </c>
      <c r="O7" s="106" t="str">
        <f>[1]Цены!L1</f>
        <v>Творог 5%</v>
      </c>
      <c r="P7" s="106" t="str">
        <f>[1]Цены!M1</f>
        <v>Молоко сгущенное</v>
      </c>
      <c r="Q7" s="106" t="str">
        <f>[1]Цены!N1</f>
        <v xml:space="preserve">Джем Сава </v>
      </c>
      <c r="R7" s="106" t="str">
        <f>[1]Цены!O1</f>
        <v>Сыр</v>
      </c>
      <c r="S7" s="106" t="str">
        <f>[1]Цены!P1</f>
        <v>Зеленый горошек</v>
      </c>
      <c r="T7" s="106" t="str">
        <f>[1]Цены!Q1</f>
        <v>Кукуруза консервирован.</v>
      </c>
      <c r="U7" s="106" t="str">
        <f>[1]Цены!R1</f>
        <v>Консервы рыбные</v>
      </c>
      <c r="V7" s="106" t="str">
        <f>[1]Цены!S1</f>
        <v>Огурцы консервирован.</v>
      </c>
      <c r="W7" s="106" t="str">
        <f>[1]Цены!T1</f>
        <v>Огурцы свежие</v>
      </c>
      <c r="X7" s="106" t="str">
        <f>[1]Цены!U1</f>
        <v>Яйцо</v>
      </c>
      <c r="Y7" s="106" t="str">
        <f>[1]Цены!V1</f>
        <v>Икра кабачковая</v>
      </c>
      <c r="Z7" s="106" t="str">
        <f>[1]Цены!W1</f>
        <v>Изюм</v>
      </c>
      <c r="AA7" s="106" t="str">
        <f>[1]Цены!X1</f>
        <v>Курага</v>
      </c>
      <c r="AB7" s="106" t="str">
        <f>[1]Цены!Y1</f>
        <v>Чернослив</v>
      </c>
      <c r="AC7" s="106" t="str">
        <f>[1]Цены!Z1</f>
        <v>Шиповник</v>
      </c>
      <c r="AD7" s="106" t="str">
        <f>[1]Цены!AA1</f>
        <v>Сухофрукты</v>
      </c>
      <c r="AE7" s="106" t="str">
        <f>[1]Цены!AB1</f>
        <v>Ягода свежемороженная</v>
      </c>
      <c r="AF7" s="106" t="str">
        <f>[1]Цены!AC1</f>
        <v>Лимон</v>
      </c>
      <c r="AG7" s="106" t="str">
        <f>[1]Цены!AD1</f>
        <v>Кисель</v>
      </c>
      <c r="AH7" s="106" t="str">
        <f>[1]Цены!AE1</f>
        <v xml:space="preserve">Сок </v>
      </c>
      <c r="AI7" s="106" t="str">
        <f>[1]Цены!AF1</f>
        <v>Макаронные изделия</v>
      </c>
      <c r="AJ7" s="106" t="str">
        <f>[1]Цены!AG1</f>
        <v>Мука</v>
      </c>
      <c r="AK7" s="106" t="str">
        <f>[1]Цены!AH1</f>
        <v>Дрожжи</v>
      </c>
      <c r="AL7" s="106" t="str">
        <f>[1]Цены!AI1</f>
        <v>Печенье</v>
      </c>
      <c r="AM7" s="106" t="str">
        <f>[1]Цены!AJ1</f>
        <v>Пряники</v>
      </c>
      <c r="AN7" s="106" t="str">
        <f>[1]Цены!AK1</f>
        <v>Вафли</v>
      </c>
      <c r="AO7" s="106" t="str">
        <f>[1]Цены!AL1</f>
        <v>Конфеты</v>
      </c>
      <c r="AP7" s="106" t="str">
        <f>[1]Цены!AM1</f>
        <v>Повидло Сава</v>
      </c>
      <c r="AQ7" s="106" t="str">
        <f>[1]Цены!AN1</f>
        <v>Крупа геркулес</v>
      </c>
      <c r="AR7" s="106" t="str">
        <f>[1]Цены!AO1</f>
        <v>Крупа горох</v>
      </c>
      <c r="AS7" s="106" t="str">
        <f>[1]Цены!AP1</f>
        <v>Крупа гречневая</v>
      </c>
      <c r="AT7" s="106" t="str">
        <f>[1]Цены!AQ1</f>
        <v>Крупа кукурузная</v>
      </c>
      <c r="AU7" s="106" t="str">
        <f>[1]Цены!AR1</f>
        <v>Крупа манная</v>
      </c>
      <c r="AV7" s="106" t="str">
        <f>[1]Цены!AS1</f>
        <v>Крупа перловая</v>
      </c>
      <c r="AW7" s="106" t="str">
        <f>[1]Цены!AT1</f>
        <v>Крупа пшеничная</v>
      </c>
      <c r="AX7" s="106" t="str">
        <f>[1]Цены!AU1</f>
        <v>Крупа пшено</v>
      </c>
      <c r="AY7" s="106" t="str">
        <f>[1]Цены!AV1</f>
        <v>Крупа ячневая</v>
      </c>
      <c r="AZ7" s="106" t="str">
        <f>[1]Цены!AW1</f>
        <v>Рис</v>
      </c>
      <c r="BA7" s="106" t="str">
        <f>[1]Цены!AX1</f>
        <v>Цыпленок бройлер</v>
      </c>
      <c r="BB7" s="106" t="str">
        <f>[1]Цены!AY1</f>
        <v>Филе куриное</v>
      </c>
      <c r="BC7" s="106" t="str">
        <f>[1]Цены!AZ1</f>
        <v>Фарш говяжий</v>
      </c>
      <c r="BD7" s="106" t="str">
        <f>[1]Цены!BA1</f>
        <v>Печень куриная</v>
      </c>
      <c r="BE7" s="106" t="str">
        <f>[1]Цены!BB1</f>
        <v>Филе минтая</v>
      </c>
      <c r="BF7" s="106" t="str">
        <f>[1]Цены!BC1</f>
        <v>Филе сельди слабосол.</v>
      </c>
      <c r="BG7" s="106" t="str">
        <f>[1]Цены!BD1</f>
        <v>Картофель</v>
      </c>
      <c r="BH7" s="106" t="str">
        <f>[1]Цены!BE1</f>
        <v>Морковь</v>
      </c>
      <c r="BI7" s="106" t="str">
        <f>[1]Цены!BF1</f>
        <v>Лук</v>
      </c>
      <c r="BJ7" s="106" t="str">
        <f>[1]Цены!BG1</f>
        <v>Капуста</v>
      </c>
      <c r="BK7" s="106" t="str">
        <f>[1]Цены!BH1</f>
        <v>Свекла</v>
      </c>
      <c r="BL7" s="106" t="str">
        <f>[1]Цены!BI1</f>
        <v>Томатная паста</v>
      </c>
      <c r="BM7" s="106" t="str">
        <f>[1]Цены!BJ1</f>
        <v>Масло растительное</v>
      </c>
      <c r="BN7" s="106" t="str">
        <f>[1]Цены!BK1</f>
        <v>Соль</v>
      </c>
      <c r="BO7" s="101" t="s">
        <v>98</v>
      </c>
      <c r="BP7" s="105" t="s">
        <v>4</v>
      </c>
      <c r="BQ7" s="105" t="s">
        <v>5</v>
      </c>
    </row>
    <row r="8" spans="1:69" s="34" customFormat="1" ht="45.75" customHeight="1" x14ac:dyDescent="0.3">
      <c r="A8" s="108"/>
      <c r="B8" s="4" t="s">
        <v>6</v>
      </c>
      <c r="C8" s="110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2"/>
      <c r="BP8" s="105"/>
      <c r="BQ8" s="105"/>
    </row>
    <row r="9" spans="1:69" ht="14.25" customHeight="1" x14ac:dyDescent="0.3">
      <c r="A9" s="95" t="s">
        <v>7</v>
      </c>
      <c r="B9" s="5" t="s">
        <v>8</v>
      </c>
      <c r="C9" s="96">
        <f>$F$6</f>
        <v>31</v>
      </c>
      <c r="D9" s="5"/>
      <c r="E9" s="5"/>
      <c r="F9" s="5">
        <v>4.0000000000000001E-3</v>
      </c>
      <c r="G9" s="5"/>
      <c r="H9" s="5"/>
      <c r="I9" s="5"/>
      <c r="J9" s="5">
        <v>0.15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3">
      <c r="A10" s="95"/>
      <c r="B10" s="7" t="s">
        <v>9</v>
      </c>
      <c r="C10" s="97"/>
      <c r="D10" s="92">
        <v>2.716E-2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3">
      <c r="A11" s="95"/>
      <c r="B11" s="5" t="s">
        <v>10</v>
      </c>
      <c r="C11" s="97"/>
      <c r="D11" s="92"/>
      <c r="E11" s="5"/>
      <c r="F11" s="5">
        <v>8.9999999999999993E-3</v>
      </c>
      <c r="G11" s="5"/>
      <c r="H11" s="5">
        <v>1.1999999999999999E-3</v>
      </c>
      <c r="I11" s="5"/>
      <c r="J11" s="5">
        <v>0.09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3">
      <c r="A12" s="95"/>
      <c r="B12" s="5"/>
      <c r="C12" s="97"/>
      <c r="D12" s="9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3">
      <c r="A13" s="95"/>
      <c r="B13" s="5"/>
      <c r="C13" s="98"/>
      <c r="D13" s="9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3">
      <c r="A14" s="95" t="s">
        <v>11</v>
      </c>
      <c r="B14" s="5" t="s">
        <v>12</v>
      </c>
      <c r="C14" s="96">
        <f>$F$6</f>
        <v>31</v>
      </c>
      <c r="D14" s="9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3">
      <c r="A15" s="95"/>
      <c r="B15" s="8" t="s">
        <v>37</v>
      </c>
      <c r="C15" s="97"/>
      <c r="D15" s="92"/>
      <c r="E15" s="5"/>
      <c r="F15" s="5"/>
      <c r="G15" s="5"/>
      <c r="H15" s="5"/>
      <c r="I15" s="5"/>
      <c r="J15" s="5"/>
      <c r="K15" s="5"/>
      <c r="L15" s="5">
        <v>0.01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7.6770000000000005E-2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7.0000000000000001E-3</v>
      </c>
      <c r="BN15" s="5">
        <v>1E-3</v>
      </c>
      <c r="BO15" s="5"/>
    </row>
    <row r="16" spans="1:69" x14ac:dyDescent="0.3">
      <c r="A16" s="95"/>
      <c r="B16" s="5" t="s">
        <v>13</v>
      </c>
      <c r="C16" s="97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3">
      <c r="A17" s="95"/>
      <c r="B17" s="5" t="s">
        <v>14</v>
      </c>
      <c r="C17" s="97"/>
      <c r="D17" s="92">
        <v>2.8000000000000001E-2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3">
      <c r="A18" s="95"/>
      <c r="B18" s="5" t="s">
        <v>15</v>
      </c>
      <c r="C18" s="97"/>
      <c r="D18" s="92"/>
      <c r="E18" s="92">
        <v>5.4449999999999998E-2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3">
      <c r="A19" s="95"/>
      <c r="B19" s="15" t="s">
        <v>16</v>
      </c>
      <c r="C19" s="97"/>
      <c r="D19" s="92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3">
      <c r="A20" s="95"/>
      <c r="B20" s="9"/>
      <c r="C20" s="97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3">
      <c r="A21" s="95"/>
      <c r="B21" s="9"/>
      <c r="C21" s="98"/>
      <c r="D21" s="9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3">
      <c r="A22" s="95" t="s">
        <v>17</v>
      </c>
      <c r="B22" s="5" t="s">
        <v>18</v>
      </c>
      <c r="C22" s="96">
        <f>$F$6</f>
        <v>31</v>
      </c>
      <c r="D22" s="92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3">
      <c r="A23" s="95"/>
      <c r="B23" s="75" t="s">
        <v>19</v>
      </c>
      <c r="C23" s="97"/>
      <c r="D23" s="93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9.0300000000000005E-4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 x14ac:dyDescent="0.3">
      <c r="A24" s="95"/>
      <c r="B24" s="5"/>
      <c r="C24" s="97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3">
      <c r="A25" s="95"/>
      <c r="B25" s="5"/>
      <c r="C25" s="97"/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3">
      <c r="A26" s="95"/>
      <c r="B26" s="5"/>
      <c r="C26" s="98"/>
      <c r="D26" s="9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3">
      <c r="A27" s="95" t="s">
        <v>20</v>
      </c>
      <c r="B27" s="14" t="s">
        <v>21</v>
      </c>
      <c r="C27" s="96">
        <f>$F$6</f>
        <v>31</v>
      </c>
      <c r="D27" s="92"/>
      <c r="E27" s="5"/>
      <c r="F27" s="5"/>
      <c r="G27" s="5"/>
      <c r="H27" s="5"/>
      <c r="I27" s="5"/>
      <c r="J27" s="5"/>
      <c r="K27" s="91">
        <v>7.0000000000000001E-3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3">
      <c r="A28" s="95"/>
      <c r="B28" t="s">
        <v>14</v>
      </c>
      <c r="C28" s="97"/>
      <c r="D28" s="92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3">
      <c r="A29" s="95"/>
      <c r="B29" s="9" t="s">
        <v>22</v>
      </c>
      <c r="C29" s="97"/>
      <c r="D29" s="92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3">
      <c r="A30" s="95"/>
      <c r="B30" s="15"/>
      <c r="C30" s="9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3">
      <c r="A31" s="95"/>
      <c r="B31" s="5"/>
      <c r="C31" s="9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 x14ac:dyDescent="0.35">
      <c r="A32" s="38"/>
      <c r="B32" s="39" t="s">
        <v>23</v>
      </c>
      <c r="C32" s="40"/>
      <c r="D32" s="41">
        <f t="shared" ref="D32:BN32" si="0">SUM(D9:D31)</f>
        <v>7.5160000000000005E-2</v>
      </c>
      <c r="E32" s="41">
        <f t="shared" si="0"/>
        <v>5.4449999999999998E-2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0.252</v>
      </c>
      <c r="K32" s="41">
        <f t="shared" si="0"/>
        <v>1.7000000000000001E-2</v>
      </c>
      <c r="L32" s="41">
        <f t="shared" si="0"/>
        <v>0.01</v>
      </c>
      <c r="M32" s="41">
        <f t="shared" ref="M32:X32" si="1">SUM(M9:M31)</f>
        <v>0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9.0300000000000005E-4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7.6770000000000005E-2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1.7000000000000001E-2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399999999999999" x14ac:dyDescent="0.35">
      <c r="A33" s="38"/>
      <c r="B33" s="39" t="s">
        <v>38</v>
      </c>
      <c r="C33" s="40"/>
      <c r="D33" s="42">
        <f>ROUND(PRODUCT(D32,$F$6),3)</f>
        <v>2.33</v>
      </c>
      <c r="E33" s="42">
        <f t="shared" ref="E33:BO33" si="4">ROUND(PRODUCT(E32,$F$6),3)</f>
        <v>1.6879999999999999</v>
      </c>
      <c r="F33" s="42">
        <f t="shared" si="4"/>
        <v>1.4570000000000001</v>
      </c>
      <c r="G33" s="42">
        <f t="shared" si="4"/>
        <v>3.6999999999999998E-2</v>
      </c>
      <c r="H33" s="42">
        <f t="shared" si="4"/>
        <v>3.6999999999999998E-2</v>
      </c>
      <c r="I33" s="42">
        <f t="shared" si="4"/>
        <v>0</v>
      </c>
      <c r="J33" s="42">
        <f t="shared" si="4"/>
        <v>7.8120000000000003</v>
      </c>
      <c r="K33" s="42">
        <f t="shared" si="4"/>
        <v>0.52700000000000002</v>
      </c>
      <c r="L33" s="42">
        <f t="shared" si="4"/>
        <v>0.31</v>
      </c>
      <c r="M33" s="42">
        <f t="shared" si="4"/>
        <v>0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v>3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0.46500000000000002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0.186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1.228</v>
      </c>
      <c r="AK33" s="42">
        <f t="shared" si="4"/>
        <v>2.8000000000000001E-2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0.62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1.085</v>
      </c>
      <c r="BA33" s="42">
        <f t="shared" si="4"/>
        <v>0.93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2.38</v>
      </c>
      <c r="BF33" s="42">
        <f t="shared" si="4"/>
        <v>0</v>
      </c>
      <c r="BG33" s="42">
        <f t="shared" si="4"/>
        <v>9.1140000000000008</v>
      </c>
      <c r="BH33" s="42">
        <f t="shared" si="4"/>
        <v>2.0459999999999998</v>
      </c>
      <c r="BI33" s="42">
        <f t="shared" si="4"/>
        <v>1.2090000000000001</v>
      </c>
      <c r="BJ33" s="42">
        <f t="shared" si="4"/>
        <v>1.395</v>
      </c>
      <c r="BK33" s="42">
        <f t="shared" si="4"/>
        <v>0</v>
      </c>
      <c r="BL33" s="42">
        <f t="shared" si="4"/>
        <v>0</v>
      </c>
      <c r="BM33" s="42">
        <f t="shared" si="4"/>
        <v>0.52700000000000002</v>
      </c>
      <c r="BN33" s="42">
        <f t="shared" si="4"/>
        <v>0.186</v>
      </c>
      <c r="BO33" s="42">
        <f t="shared" si="4"/>
        <v>2E-3</v>
      </c>
    </row>
    <row r="34" spans="1:69" s="43" customFormat="1" ht="18" x14ac:dyDescent="0.35">
      <c r="D34" s="44">
        <f>D33+' 1,5-2 года (день 5)'!D33</f>
        <v>2.75</v>
      </c>
      <c r="E34" s="44">
        <f>E33+' 1,5-2 года (день 5)'!E33</f>
        <v>2</v>
      </c>
      <c r="F34" s="44">
        <f>F33+' 1,5-2 года (день 5)'!F33</f>
        <v>1.7370000000000001</v>
      </c>
      <c r="G34" s="44">
        <f>G33+' 1,5-2 года (день 5)'!G33</f>
        <v>4.0999999999999995E-2</v>
      </c>
      <c r="H34" s="44">
        <f>H33+' 1,5-2 года (день 5)'!H33</f>
        <v>4.3999999999999997E-2</v>
      </c>
      <c r="I34" s="44">
        <f>I33+' 1,5-2 года (день 5)'!I33</f>
        <v>0</v>
      </c>
      <c r="J34" s="44">
        <f>J33+' 1,5-2 года (день 5)'!J33</f>
        <v>9.2959999999999994</v>
      </c>
      <c r="K34" s="44">
        <f>K33+' 1,5-2 года (день 5)'!K33</f>
        <v>0.65300000000000002</v>
      </c>
      <c r="L34" s="44">
        <f>L33+' 1,5-2 года (день 5)'!L33</f>
        <v>0.373</v>
      </c>
      <c r="M34" s="44">
        <f>M33+' 1,5-2 года (день 5)'!M33</f>
        <v>0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4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0.53500000000000003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0.221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1.47</v>
      </c>
      <c r="AK34" s="44">
        <f>AK33+' 1,5-2 года (день 5)'!AK33</f>
        <v>0.03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0.72499999999999998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1.2949999999999999</v>
      </c>
      <c r="BA34" s="44">
        <f>BA33+' 1,5-2 года (день 5)'!BA33</f>
        <v>1.105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2.8</v>
      </c>
      <c r="BF34" s="44">
        <f>BF33+' 1,5-2 года (день 5)'!BF33</f>
        <v>0</v>
      </c>
      <c r="BG34" s="44">
        <f>BG33+' 1,5-2 года (день 5)'!BG33</f>
        <v>10.514000000000001</v>
      </c>
      <c r="BH34" s="44">
        <f>BH33+' 1,5-2 года (день 5)'!BH33</f>
        <v>2.5359999999999996</v>
      </c>
      <c r="BI34" s="44">
        <f>BI33+' 1,5-2 года (день 5)'!BI33</f>
        <v>1.2790000000000001</v>
      </c>
      <c r="BJ34" s="44">
        <f>BJ33+' 1,5-2 года (день 5)'!BJ33</f>
        <v>1.605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0.625</v>
      </c>
      <c r="BN34" s="44">
        <f>BN33+' 1,5-2 года (день 5)'!BN33</f>
        <v>0.214</v>
      </c>
      <c r="BO34" s="44">
        <f>BO33+' 1,5-2 года (день 5)'!BO33</f>
        <v>2E-3</v>
      </c>
      <c r="BP34" s="45">
        <f>SUM(D34:BN34)</f>
        <v>45.848000000000006</v>
      </c>
    </row>
    <row r="35" spans="1:69" x14ac:dyDescent="0.3">
      <c r="F35" t="s">
        <v>99</v>
      </c>
    </row>
    <row r="37" spans="1:69" x14ac:dyDescent="0.3">
      <c r="F37" t="s">
        <v>100</v>
      </c>
    </row>
    <row r="38" spans="1:69" x14ac:dyDescent="0.3">
      <c r="BP38" s="20"/>
      <c r="BQ38" s="21"/>
    </row>
    <row r="39" spans="1:69" x14ac:dyDescent="0.3">
      <c r="F39" t="s">
        <v>25</v>
      </c>
    </row>
    <row r="46" spans="1:69" ht="17.399999999999999" x14ac:dyDescent="0.35">
      <c r="A46" s="22"/>
      <c r="B46" s="23" t="s">
        <v>26</v>
      </c>
      <c r="C46" s="24" t="s">
        <v>27</v>
      </c>
      <c r="D46" s="85">
        <v>72.72</v>
      </c>
      <c r="E46" s="85">
        <v>76</v>
      </c>
      <c r="F46" s="86">
        <v>87</v>
      </c>
      <c r="G46" s="86">
        <v>590</v>
      </c>
      <c r="H46" s="86">
        <v>1250</v>
      </c>
      <c r="I46" s="86">
        <v>720</v>
      </c>
      <c r="J46" s="85">
        <v>74.92</v>
      </c>
      <c r="K46" s="85">
        <v>728.69</v>
      </c>
      <c r="L46" s="85">
        <v>210.89</v>
      </c>
      <c r="M46" s="86">
        <v>529</v>
      </c>
      <c r="N46" s="85">
        <v>104.38</v>
      </c>
      <c r="O46" s="85">
        <v>331.24</v>
      </c>
      <c r="P46" s="86">
        <v>373.68</v>
      </c>
      <c r="Q46" s="86">
        <v>400</v>
      </c>
      <c r="R46" s="87"/>
      <c r="S46" s="87"/>
      <c r="T46" s="87"/>
      <c r="U46" s="86">
        <v>752</v>
      </c>
      <c r="V46" s="87">
        <v>352.56</v>
      </c>
      <c r="W46" s="87">
        <v>139</v>
      </c>
      <c r="X46" s="86">
        <v>14.1</v>
      </c>
      <c r="Y46" s="88"/>
      <c r="Z46" s="86">
        <v>461</v>
      </c>
      <c r="AA46" s="86">
        <v>341</v>
      </c>
      <c r="AB46" s="86">
        <v>361</v>
      </c>
      <c r="AC46" s="85">
        <v>250</v>
      </c>
      <c r="AD46" s="86">
        <v>145</v>
      </c>
      <c r="AE46" s="86">
        <v>454</v>
      </c>
      <c r="AF46" s="87">
        <v>209</v>
      </c>
      <c r="AG46" s="86">
        <v>227.27</v>
      </c>
      <c r="AH46" s="85">
        <v>69.2</v>
      </c>
      <c r="AI46" s="86">
        <v>59.25</v>
      </c>
      <c r="AJ46" s="86">
        <v>50</v>
      </c>
      <c r="AK46" s="87">
        <v>190</v>
      </c>
      <c r="AL46" s="86">
        <v>200</v>
      </c>
      <c r="AM46" s="87">
        <v>636.84</v>
      </c>
      <c r="AN46" s="86">
        <v>267</v>
      </c>
      <c r="AO46" s="88"/>
      <c r="AP46" s="86">
        <v>206.9</v>
      </c>
      <c r="AQ46" s="89">
        <v>63.75</v>
      </c>
      <c r="AR46" s="86">
        <v>65.33</v>
      </c>
      <c r="AS46" s="86">
        <v>76</v>
      </c>
      <c r="AT46" s="86">
        <v>64.290000000000006</v>
      </c>
      <c r="AU46" s="86">
        <v>60.71</v>
      </c>
      <c r="AV46" s="86">
        <v>51.25</v>
      </c>
      <c r="AW46" s="86">
        <v>77.14</v>
      </c>
      <c r="AX46" s="89">
        <v>68</v>
      </c>
      <c r="AY46" s="89">
        <v>60</v>
      </c>
      <c r="AZ46" s="86">
        <v>137.33000000000001</v>
      </c>
      <c r="BA46" s="86">
        <v>296</v>
      </c>
      <c r="BB46" s="86">
        <v>593</v>
      </c>
      <c r="BC46" s="86">
        <v>558</v>
      </c>
      <c r="BD46" s="86">
        <v>231</v>
      </c>
      <c r="BE46" s="86">
        <v>401</v>
      </c>
      <c r="BF46" s="88"/>
      <c r="BG46" s="86">
        <v>26</v>
      </c>
      <c r="BH46" s="86">
        <v>37</v>
      </c>
      <c r="BI46" s="86">
        <v>25</v>
      </c>
      <c r="BJ46" s="86">
        <v>25.59</v>
      </c>
      <c r="BK46" s="86">
        <v>34</v>
      </c>
      <c r="BL46" s="86">
        <v>304</v>
      </c>
      <c r="BM46" s="86">
        <v>138.88</v>
      </c>
      <c r="BN46" s="89">
        <v>20</v>
      </c>
      <c r="BO46" s="90">
        <v>10000</v>
      </c>
    </row>
    <row r="47" spans="1:69" ht="17.399999999999999" x14ac:dyDescent="0.35">
      <c r="B47" s="16" t="s">
        <v>28</v>
      </c>
      <c r="C47" s="17" t="s">
        <v>27</v>
      </c>
      <c r="D47" s="18">
        <f>D46/1000</f>
        <v>7.2719999999999993E-2</v>
      </c>
      <c r="E47" s="18">
        <f t="shared" ref="E47:BN47" si="5">E46/1000</f>
        <v>7.5999999999999998E-2</v>
      </c>
      <c r="F47" s="18">
        <f t="shared" si="5"/>
        <v>8.6999999999999994E-2</v>
      </c>
      <c r="G47" s="18">
        <f t="shared" si="5"/>
        <v>0.59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0.752</v>
      </c>
      <c r="V47" s="18">
        <f t="shared" si="5"/>
        <v>0.35255999999999998</v>
      </c>
      <c r="W47" s="18">
        <f t="shared" si="5"/>
        <v>0.13900000000000001</v>
      </c>
      <c r="X47" s="18">
        <f t="shared" si="5"/>
        <v>1.41E-2</v>
      </c>
      <c r="Y47" s="18">
        <f t="shared" si="5"/>
        <v>0</v>
      </c>
      <c r="Z47" s="18">
        <f t="shared" si="5"/>
        <v>0.46100000000000002</v>
      </c>
      <c r="AA47" s="18">
        <f t="shared" si="5"/>
        <v>0.34100000000000003</v>
      </c>
      <c r="AB47" s="18">
        <f t="shared" si="5"/>
        <v>0.36099999999999999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0.45400000000000001</v>
      </c>
      <c r="AF47" s="18">
        <f t="shared" si="5"/>
        <v>0.20899999999999999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0.05</v>
      </c>
      <c r="AK47" s="18">
        <f t="shared" si="5"/>
        <v>0.19</v>
      </c>
      <c r="AL47" s="18">
        <f t="shared" si="5"/>
        <v>0.2</v>
      </c>
      <c r="AM47" s="18">
        <f t="shared" si="5"/>
        <v>0.63684000000000007</v>
      </c>
      <c r="AN47" s="18">
        <f t="shared" si="5"/>
        <v>0.26700000000000002</v>
      </c>
      <c r="AO47" s="18">
        <f t="shared" si="5"/>
        <v>0</v>
      </c>
      <c r="AP47" s="18">
        <f t="shared" si="5"/>
        <v>0.2069</v>
      </c>
      <c r="AQ47" s="18">
        <f t="shared" si="5"/>
        <v>6.3750000000000001E-2</v>
      </c>
      <c r="AR47" s="18">
        <f t="shared" si="5"/>
        <v>6.5329999999999999E-2</v>
      </c>
      <c r="AS47" s="18">
        <f t="shared" si="5"/>
        <v>7.5999999999999998E-2</v>
      </c>
      <c r="AT47" s="18">
        <f t="shared" si="5"/>
        <v>6.429E-2</v>
      </c>
      <c r="AU47" s="18">
        <f t="shared" si="5"/>
        <v>6.071E-2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6.8000000000000005E-2</v>
      </c>
      <c r="AY47" s="18">
        <f t="shared" si="5"/>
        <v>0.06</v>
      </c>
      <c r="AZ47" s="18">
        <f t="shared" si="5"/>
        <v>0.13733000000000001</v>
      </c>
      <c r="BA47" s="18">
        <f t="shared" si="5"/>
        <v>0.29599999999999999</v>
      </c>
      <c r="BB47" s="18">
        <f t="shared" si="5"/>
        <v>0.59299999999999997</v>
      </c>
      <c r="BC47" s="18">
        <f t="shared" si="5"/>
        <v>0.55800000000000005</v>
      </c>
      <c r="BD47" s="18">
        <f t="shared" si="5"/>
        <v>0.23100000000000001</v>
      </c>
      <c r="BE47" s="18">
        <f t="shared" si="5"/>
        <v>0.40100000000000002</v>
      </c>
      <c r="BF47" s="18">
        <f t="shared" si="5"/>
        <v>0</v>
      </c>
      <c r="BG47" s="18">
        <f t="shared" si="5"/>
        <v>2.5999999999999999E-2</v>
      </c>
      <c r="BH47" s="18">
        <f t="shared" si="5"/>
        <v>3.6999999999999998E-2</v>
      </c>
      <c r="BI47" s="18">
        <f t="shared" si="5"/>
        <v>2.5000000000000001E-2</v>
      </c>
      <c r="BJ47" s="18">
        <f t="shared" si="5"/>
        <v>2.5589999999999998E-2</v>
      </c>
      <c r="BK47" s="18">
        <f t="shared" si="5"/>
        <v>3.4000000000000002E-2</v>
      </c>
      <c r="BL47" s="18">
        <f t="shared" si="5"/>
        <v>0.30399999999999999</v>
      </c>
      <c r="BM47" s="18">
        <f t="shared" si="5"/>
        <v>0.13888</v>
      </c>
      <c r="BN47" s="18">
        <f t="shared" si="5"/>
        <v>0.02</v>
      </c>
      <c r="BO47" s="18">
        <f t="shared" ref="BO47" si="6">BO46/1000</f>
        <v>10</v>
      </c>
    </row>
    <row r="48" spans="1:69" ht="17.399999999999999" x14ac:dyDescent="0.35">
      <c r="A48" s="26"/>
      <c r="B48" s="27" t="s">
        <v>29</v>
      </c>
      <c r="C48" s="99"/>
      <c r="D48" s="28">
        <f>D33*D46</f>
        <v>169.4376</v>
      </c>
      <c r="E48" s="28">
        <f t="shared" ref="E48:BN48" si="7">E33*E46</f>
        <v>128.28799999999998</v>
      </c>
      <c r="F48" s="28">
        <f t="shared" si="7"/>
        <v>126.759</v>
      </c>
      <c r="G48" s="28">
        <f t="shared" si="7"/>
        <v>21.83</v>
      </c>
      <c r="H48" s="28">
        <f t="shared" si="7"/>
        <v>46.25</v>
      </c>
      <c r="I48" s="28">
        <f t="shared" si="7"/>
        <v>0</v>
      </c>
      <c r="J48" s="28">
        <f t="shared" si="7"/>
        <v>585.27503999999999</v>
      </c>
      <c r="K48" s="28">
        <f t="shared" si="7"/>
        <v>384.01963000000006</v>
      </c>
      <c r="L48" s="28">
        <f t="shared" si="7"/>
        <v>65.375900000000001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42.3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167.86500000000001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38.874000000000002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61.4</v>
      </c>
      <c r="AK48" s="28">
        <f t="shared" si="7"/>
        <v>5.32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39.524999999999999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149.00305</v>
      </c>
      <c r="BA48" s="28">
        <f t="shared" si="7"/>
        <v>275.28000000000003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954.38</v>
      </c>
      <c r="BF48" s="28">
        <f t="shared" si="7"/>
        <v>0</v>
      </c>
      <c r="BG48" s="28">
        <f t="shared" si="7"/>
        <v>236.96400000000003</v>
      </c>
      <c r="BH48" s="28">
        <f t="shared" si="7"/>
        <v>75.701999999999998</v>
      </c>
      <c r="BI48" s="28">
        <f t="shared" si="7"/>
        <v>30.225000000000001</v>
      </c>
      <c r="BJ48" s="28">
        <f t="shared" si="7"/>
        <v>35.698050000000002</v>
      </c>
      <c r="BK48" s="28">
        <f t="shared" si="7"/>
        <v>0</v>
      </c>
      <c r="BL48" s="28">
        <f t="shared" si="7"/>
        <v>0</v>
      </c>
      <c r="BM48" s="28">
        <f t="shared" si="7"/>
        <v>73.189760000000007</v>
      </c>
      <c r="BN48" s="28">
        <f t="shared" si="7"/>
        <v>3.7199999999999998</v>
      </c>
      <c r="BO48" s="28">
        <f t="shared" ref="BO48" si="8">BO33*BO46</f>
        <v>20</v>
      </c>
      <c r="BP48" s="29">
        <f>SUM(D48:BN48)</f>
        <v>3716.6810299999997</v>
      </c>
      <c r="BQ48" s="30">
        <f>BP48/$C$9</f>
        <v>119.8929364516129</v>
      </c>
    </row>
    <row r="49" spans="1:69" ht="17.399999999999999" x14ac:dyDescent="0.35">
      <c r="A49" s="26"/>
      <c r="B49" s="27" t="s">
        <v>30</v>
      </c>
      <c r="C49" s="99"/>
      <c r="D49" s="28">
        <f>D33*D46</f>
        <v>169.4376</v>
      </c>
      <c r="E49" s="28">
        <f t="shared" ref="E49:BN49" si="9">E33*E46</f>
        <v>128.28799999999998</v>
      </c>
      <c r="F49" s="28">
        <f t="shared" si="9"/>
        <v>126.759</v>
      </c>
      <c r="G49" s="28">
        <f t="shared" si="9"/>
        <v>21.83</v>
      </c>
      <c r="H49" s="28">
        <f t="shared" si="9"/>
        <v>46.25</v>
      </c>
      <c r="I49" s="28">
        <f t="shared" si="9"/>
        <v>0</v>
      </c>
      <c r="J49" s="28">
        <f t="shared" si="9"/>
        <v>585.27503999999999</v>
      </c>
      <c r="K49" s="28">
        <f t="shared" si="9"/>
        <v>384.01963000000006</v>
      </c>
      <c r="L49" s="28">
        <f t="shared" si="9"/>
        <v>65.375900000000001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42.3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167.86500000000001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38.874000000000002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61.4</v>
      </c>
      <c r="AK49" s="28">
        <f t="shared" si="9"/>
        <v>5.32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39.524999999999999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149.00305</v>
      </c>
      <c r="BA49" s="28">
        <f t="shared" si="9"/>
        <v>275.28000000000003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954.38</v>
      </c>
      <c r="BF49" s="28">
        <f t="shared" si="9"/>
        <v>0</v>
      </c>
      <c r="BG49" s="28">
        <f t="shared" si="9"/>
        <v>236.96400000000003</v>
      </c>
      <c r="BH49" s="28">
        <f t="shared" si="9"/>
        <v>75.701999999999998</v>
      </c>
      <c r="BI49" s="28">
        <f t="shared" si="9"/>
        <v>30.225000000000001</v>
      </c>
      <c r="BJ49" s="28">
        <f t="shared" si="9"/>
        <v>35.698050000000002</v>
      </c>
      <c r="BK49" s="28">
        <f t="shared" si="9"/>
        <v>0</v>
      </c>
      <c r="BL49" s="28">
        <f t="shared" si="9"/>
        <v>0</v>
      </c>
      <c r="BM49" s="28">
        <f t="shared" si="9"/>
        <v>73.189760000000007</v>
      </c>
      <c r="BN49" s="28">
        <f t="shared" si="9"/>
        <v>3.7199999999999998</v>
      </c>
      <c r="BO49" s="28">
        <f t="shared" ref="BO49" si="10">BO33*BO46</f>
        <v>20</v>
      </c>
      <c r="BP49" s="29">
        <f>SUM(D49:BN49)</f>
        <v>3716.6810299999997</v>
      </c>
      <c r="BQ49" s="30">
        <f>BP49/$C$9</f>
        <v>119.8929364516129</v>
      </c>
    </row>
    <row r="50" spans="1:69" x14ac:dyDescent="0.3">
      <c r="A50" s="31"/>
      <c r="B50" s="31" t="s">
        <v>31</v>
      </c>
    </row>
    <row r="51" spans="1:69" x14ac:dyDescent="0.3">
      <c r="A51" s="31"/>
      <c r="B51" s="31" t="s">
        <v>32</v>
      </c>
      <c r="BQ51" s="32">
        <f>BQ66+BQ84+BQ100+BQ116</f>
        <v>119.9477052</v>
      </c>
    </row>
    <row r="53" spans="1:69" x14ac:dyDescent="0.3">
      <c r="J53" s="1"/>
    </row>
    <row r="54" spans="1:69" ht="15" customHeight="1" x14ac:dyDescent="0.3">
      <c r="A54" s="103"/>
      <c r="B54" s="3" t="s">
        <v>2</v>
      </c>
      <c r="C54" s="101" t="s">
        <v>3</v>
      </c>
      <c r="D54" s="100" t="str">
        <f t="shared" ref="D54:BN54" si="11">D7</f>
        <v>Хлеб пшеничный</v>
      </c>
      <c r="E54" s="100" t="str">
        <f t="shared" si="11"/>
        <v>Хлеб ржано-пшеничный</v>
      </c>
      <c r="F54" s="100" t="str">
        <f t="shared" si="11"/>
        <v>Сахар</v>
      </c>
      <c r="G54" s="100" t="str">
        <f t="shared" si="11"/>
        <v>Чай</v>
      </c>
      <c r="H54" s="100" t="str">
        <f t="shared" si="11"/>
        <v>Какао</v>
      </c>
      <c r="I54" s="100" t="str">
        <f t="shared" si="11"/>
        <v>Кофейный напиток</v>
      </c>
      <c r="J54" s="100" t="str">
        <f t="shared" si="11"/>
        <v>Молоко 2,5%</v>
      </c>
      <c r="K54" s="100" t="str">
        <f t="shared" si="11"/>
        <v>Масло сливочное</v>
      </c>
      <c r="L54" s="100" t="str">
        <f t="shared" si="11"/>
        <v>Сметана 15%</v>
      </c>
      <c r="M54" s="100" t="str">
        <f t="shared" si="11"/>
        <v>Молоко сухое</v>
      </c>
      <c r="N54" s="100" t="str">
        <f t="shared" si="11"/>
        <v>Снежок 2,5 %</v>
      </c>
      <c r="O54" s="100" t="str">
        <f t="shared" si="11"/>
        <v>Творог 5%</v>
      </c>
      <c r="P54" s="100" t="str">
        <f t="shared" si="11"/>
        <v>Молоко сгущенное</v>
      </c>
      <c r="Q54" s="100" t="str">
        <f t="shared" si="11"/>
        <v xml:space="preserve">Джем Сава </v>
      </c>
      <c r="R54" s="100" t="str">
        <f t="shared" si="11"/>
        <v>Сыр</v>
      </c>
      <c r="S54" s="100" t="str">
        <f t="shared" si="11"/>
        <v>Зеленый горошек</v>
      </c>
      <c r="T54" s="100" t="str">
        <f t="shared" si="11"/>
        <v>Кукуруза консервирован.</v>
      </c>
      <c r="U54" s="100" t="str">
        <f t="shared" si="11"/>
        <v>Консервы рыбные</v>
      </c>
      <c r="V54" s="100" t="str">
        <f t="shared" si="11"/>
        <v>Огурцы консервирован.</v>
      </c>
      <c r="W54" s="100" t="str">
        <f>W7</f>
        <v>Огурцы свежие</v>
      </c>
      <c r="X54" s="100" t="str">
        <f t="shared" si="11"/>
        <v>Яйцо</v>
      </c>
      <c r="Y54" s="100" t="str">
        <f t="shared" si="11"/>
        <v>Икра кабачковая</v>
      </c>
      <c r="Z54" s="100" t="str">
        <f t="shared" si="11"/>
        <v>Изюм</v>
      </c>
      <c r="AA54" s="100" t="str">
        <f t="shared" si="11"/>
        <v>Курага</v>
      </c>
      <c r="AB54" s="100" t="str">
        <f t="shared" si="11"/>
        <v>Чернослив</v>
      </c>
      <c r="AC54" s="100" t="str">
        <f t="shared" si="11"/>
        <v>Шиповник</v>
      </c>
      <c r="AD54" s="100" t="str">
        <f t="shared" si="11"/>
        <v>Сухофрукты</v>
      </c>
      <c r="AE54" s="100" t="str">
        <f t="shared" si="11"/>
        <v>Ягода свежемороженная</v>
      </c>
      <c r="AF54" s="100" t="str">
        <f t="shared" si="11"/>
        <v>Лимон</v>
      </c>
      <c r="AG54" s="100" t="str">
        <f t="shared" si="11"/>
        <v>Кисель</v>
      </c>
      <c r="AH54" s="100" t="str">
        <f t="shared" si="11"/>
        <v xml:space="preserve">Сок </v>
      </c>
      <c r="AI54" s="100" t="str">
        <f t="shared" si="11"/>
        <v>Макаронные изделия</v>
      </c>
      <c r="AJ54" s="100" t="str">
        <f t="shared" si="11"/>
        <v>Мука</v>
      </c>
      <c r="AK54" s="100" t="str">
        <f t="shared" si="11"/>
        <v>Дрожжи</v>
      </c>
      <c r="AL54" s="100" t="str">
        <f t="shared" si="11"/>
        <v>Печенье</v>
      </c>
      <c r="AM54" s="100" t="str">
        <f t="shared" si="11"/>
        <v>Пряники</v>
      </c>
      <c r="AN54" s="100" t="str">
        <f t="shared" si="11"/>
        <v>Вафли</v>
      </c>
      <c r="AO54" s="100" t="str">
        <f t="shared" si="11"/>
        <v>Конфеты</v>
      </c>
      <c r="AP54" s="100" t="str">
        <f t="shared" si="11"/>
        <v>Повидло Сава</v>
      </c>
      <c r="AQ54" s="100" t="str">
        <f t="shared" si="11"/>
        <v>Крупа геркулес</v>
      </c>
      <c r="AR54" s="100" t="str">
        <f t="shared" si="11"/>
        <v>Крупа горох</v>
      </c>
      <c r="AS54" s="100" t="str">
        <f t="shared" si="11"/>
        <v>Крупа гречневая</v>
      </c>
      <c r="AT54" s="100" t="str">
        <f t="shared" si="11"/>
        <v>Крупа кукурузная</v>
      </c>
      <c r="AU54" s="100" t="str">
        <f t="shared" si="11"/>
        <v>Крупа манная</v>
      </c>
      <c r="AV54" s="100" t="str">
        <f t="shared" si="11"/>
        <v>Крупа перловая</v>
      </c>
      <c r="AW54" s="100" t="str">
        <f t="shared" si="11"/>
        <v>Крупа пшеничная</v>
      </c>
      <c r="AX54" s="100" t="str">
        <f t="shared" si="11"/>
        <v>Крупа пшено</v>
      </c>
      <c r="AY54" s="100" t="str">
        <f t="shared" si="11"/>
        <v>Крупа ячневая</v>
      </c>
      <c r="AZ54" s="100" t="str">
        <f t="shared" si="11"/>
        <v>Рис</v>
      </c>
      <c r="BA54" s="100" t="str">
        <f t="shared" si="11"/>
        <v>Цыпленок бройлер</v>
      </c>
      <c r="BB54" s="100" t="str">
        <f t="shared" si="11"/>
        <v>Филе куриное</v>
      </c>
      <c r="BC54" s="100" t="str">
        <f t="shared" si="11"/>
        <v>Фарш говяжий</v>
      </c>
      <c r="BD54" s="100" t="str">
        <f t="shared" si="11"/>
        <v>Печень куриная</v>
      </c>
      <c r="BE54" s="100" t="str">
        <f t="shared" si="11"/>
        <v>Филе минтая</v>
      </c>
      <c r="BF54" s="100" t="str">
        <f t="shared" si="11"/>
        <v>Филе сельди слабосол.</v>
      </c>
      <c r="BG54" s="100" t="str">
        <f t="shared" si="11"/>
        <v>Картофель</v>
      </c>
      <c r="BH54" s="100" t="str">
        <f t="shared" si="11"/>
        <v>Морковь</v>
      </c>
      <c r="BI54" s="100" t="str">
        <f t="shared" si="11"/>
        <v>Лук</v>
      </c>
      <c r="BJ54" s="100" t="str">
        <f t="shared" si="11"/>
        <v>Капуста</v>
      </c>
      <c r="BK54" s="100" t="str">
        <f t="shared" si="11"/>
        <v>Свекла</v>
      </c>
      <c r="BL54" s="100" t="str">
        <f t="shared" si="11"/>
        <v>Томатная паста</v>
      </c>
      <c r="BM54" s="100" t="str">
        <f t="shared" si="11"/>
        <v>Масло растительное</v>
      </c>
      <c r="BN54" s="100" t="str">
        <f t="shared" si="11"/>
        <v>Соль</v>
      </c>
      <c r="BO54" s="100" t="str">
        <f t="shared" ref="BO54" si="12">BO7</f>
        <v>Аскорбиновая кислота</v>
      </c>
      <c r="BP54" s="94" t="s">
        <v>4</v>
      </c>
      <c r="BQ54" s="94" t="s">
        <v>5</v>
      </c>
    </row>
    <row r="55" spans="1:69" ht="45.75" customHeight="1" x14ac:dyDescent="0.3">
      <c r="A55" s="104"/>
      <c r="B55" s="4" t="s">
        <v>6</v>
      </c>
      <c r="C55" s="102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94"/>
      <c r="BQ55" s="94"/>
    </row>
    <row r="56" spans="1:69" x14ac:dyDescent="0.3">
      <c r="A56" s="95" t="s">
        <v>7</v>
      </c>
      <c r="B56" s="5" t="s">
        <v>8</v>
      </c>
      <c r="C56" s="96">
        <f>$F$6</f>
        <v>31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0.15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3">
      <c r="A57" s="95"/>
      <c r="B57" s="7" t="s">
        <v>34</v>
      </c>
      <c r="C57" s="97"/>
      <c r="D57" s="5">
        <f t="shared" si="13"/>
        <v>2.716E-2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3">
      <c r="A58" s="95"/>
      <c r="B58" s="5" t="s">
        <v>10</v>
      </c>
      <c r="C58" s="97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0.09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3">
      <c r="A59" s="95"/>
      <c r="B59" s="5"/>
      <c r="C59" s="97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3">
      <c r="A60" s="95"/>
      <c r="B60" s="5"/>
      <c r="C60" s="98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 x14ac:dyDescent="0.35">
      <c r="B61" s="16" t="s">
        <v>23</v>
      </c>
      <c r="C61" s="17"/>
      <c r="D61" s="18">
        <f t="shared" ref="D61:BN61" si="17">SUM(D56:D60)</f>
        <v>2.716E-2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0.24</v>
      </c>
      <c r="K61" s="18">
        <f t="shared" si="17"/>
        <v>6.0000000000000001E-3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399999999999999" x14ac:dyDescent="0.35">
      <c r="B62" s="16" t="s">
        <v>24</v>
      </c>
      <c r="C62" s="17"/>
      <c r="D62" s="19">
        <f t="shared" ref="D62:BN62" si="19">PRODUCT(D61,$F$6)</f>
        <v>0.84196000000000004</v>
      </c>
      <c r="E62" s="19">
        <f t="shared" si="19"/>
        <v>0</v>
      </c>
      <c r="F62" s="19">
        <f t="shared" si="19"/>
        <v>0.40299999999999997</v>
      </c>
      <c r="G62" s="19">
        <f t="shared" si="19"/>
        <v>0</v>
      </c>
      <c r="H62" s="19">
        <f t="shared" si="19"/>
        <v>3.7199999999999997E-2</v>
      </c>
      <c r="I62" s="19">
        <f t="shared" si="19"/>
        <v>0</v>
      </c>
      <c r="J62" s="19">
        <f t="shared" si="19"/>
        <v>7.4399999999999995</v>
      </c>
      <c r="K62" s="19">
        <f t="shared" si="19"/>
        <v>0.186</v>
      </c>
      <c r="L62" s="19">
        <f t="shared" si="19"/>
        <v>0</v>
      </c>
      <c r="M62" s="19">
        <f t="shared" si="19"/>
        <v>0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0.62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1.55E-2</v>
      </c>
      <c r="BO62" s="19">
        <f t="shared" ref="BO62" si="20">PRODUCT(BO61,$F$6)</f>
        <v>0</v>
      </c>
    </row>
    <row r="64" spans="1:69" ht="17.399999999999999" x14ac:dyDescent="0.35">
      <c r="A64" s="22"/>
      <c r="B64" s="23" t="s">
        <v>26</v>
      </c>
      <c r="C64" s="24" t="s">
        <v>27</v>
      </c>
      <c r="D64" s="25">
        <f t="shared" ref="D64:BN64" si="21">D46</f>
        <v>72.72</v>
      </c>
      <c r="E64" s="25">
        <f t="shared" si="21"/>
        <v>76</v>
      </c>
      <c r="F64" s="25">
        <f t="shared" si="21"/>
        <v>87</v>
      </c>
      <c r="G64" s="25">
        <f t="shared" si="21"/>
        <v>590</v>
      </c>
      <c r="H64" s="25">
        <f t="shared" si="21"/>
        <v>1250</v>
      </c>
      <c r="I64" s="25">
        <f t="shared" si="21"/>
        <v>720</v>
      </c>
      <c r="J64" s="25">
        <f t="shared" si="21"/>
        <v>74.92</v>
      </c>
      <c r="K64" s="25">
        <f t="shared" si="21"/>
        <v>728.69</v>
      </c>
      <c r="L64" s="25">
        <f t="shared" si="21"/>
        <v>210.89</v>
      </c>
      <c r="M64" s="25">
        <f t="shared" si="21"/>
        <v>529</v>
      </c>
      <c r="N64" s="25">
        <f t="shared" si="21"/>
        <v>104.38</v>
      </c>
      <c r="O64" s="25">
        <f t="shared" si="21"/>
        <v>331.24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752</v>
      </c>
      <c r="V64" s="25">
        <f>V46</f>
        <v>352.56</v>
      </c>
      <c r="W64" s="25">
        <f>W46</f>
        <v>139</v>
      </c>
      <c r="X64" s="25">
        <f t="shared" si="21"/>
        <v>14.1</v>
      </c>
      <c r="Y64" s="25">
        <f t="shared" si="21"/>
        <v>0</v>
      </c>
      <c r="Z64" s="25">
        <f t="shared" si="21"/>
        <v>461</v>
      </c>
      <c r="AA64" s="25">
        <f t="shared" si="21"/>
        <v>341</v>
      </c>
      <c r="AB64" s="25">
        <f t="shared" si="21"/>
        <v>361</v>
      </c>
      <c r="AC64" s="25">
        <f t="shared" si="21"/>
        <v>250</v>
      </c>
      <c r="AD64" s="25">
        <f t="shared" si="21"/>
        <v>145</v>
      </c>
      <c r="AE64" s="25">
        <f t="shared" si="21"/>
        <v>454</v>
      </c>
      <c r="AF64" s="25">
        <f t="shared" si="21"/>
        <v>209</v>
      </c>
      <c r="AG64" s="25">
        <f t="shared" si="21"/>
        <v>227.27</v>
      </c>
      <c r="AH64" s="25">
        <f t="shared" si="21"/>
        <v>69.2</v>
      </c>
      <c r="AI64" s="25">
        <f t="shared" si="21"/>
        <v>59.25</v>
      </c>
      <c r="AJ64" s="25">
        <f t="shared" si="21"/>
        <v>50</v>
      </c>
      <c r="AK64" s="25">
        <f t="shared" si="21"/>
        <v>190</v>
      </c>
      <c r="AL64" s="25">
        <f t="shared" si="21"/>
        <v>200</v>
      </c>
      <c r="AM64" s="25">
        <f t="shared" si="21"/>
        <v>636.84</v>
      </c>
      <c r="AN64" s="25">
        <f t="shared" si="21"/>
        <v>267</v>
      </c>
      <c r="AO64" s="25">
        <f t="shared" si="21"/>
        <v>0</v>
      </c>
      <c r="AP64" s="25">
        <f t="shared" si="21"/>
        <v>206.9</v>
      </c>
      <c r="AQ64" s="25">
        <f t="shared" si="21"/>
        <v>63.75</v>
      </c>
      <c r="AR64" s="25">
        <f t="shared" si="21"/>
        <v>65.33</v>
      </c>
      <c r="AS64" s="25">
        <f t="shared" si="21"/>
        <v>76</v>
      </c>
      <c r="AT64" s="25">
        <f t="shared" si="21"/>
        <v>64.290000000000006</v>
      </c>
      <c r="AU64" s="25">
        <f t="shared" si="21"/>
        <v>60.71</v>
      </c>
      <c r="AV64" s="25">
        <f t="shared" si="21"/>
        <v>51.25</v>
      </c>
      <c r="AW64" s="25">
        <f t="shared" si="21"/>
        <v>77.14</v>
      </c>
      <c r="AX64" s="25">
        <f t="shared" si="21"/>
        <v>68</v>
      </c>
      <c r="AY64" s="25">
        <f t="shared" si="21"/>
        <v>60</v>
      </c>
      <c r="AZ64" s="25">
        <f t="shared" si="21"/>
        <v>137.33000000000001</v>
      </c>
      <c r="BA64" s="25">
        <f t="shared" si="21"/>
        <v>296</v>
      </c>
      <c r="BB64" s="25">
        <f t="shared" si="21"/>
        <v>593</v>
      </c>
      <c r="BC64" s="25">
        <f t="shared" si="21"/>
        <v>558</v>
      </c>
      <c r="BD64" s="25">
        <f t="shared" si="21"/>
        <v>231</v>
      </c>
      <c r="BE64" s="25">
        <f t="shared" si="21"/>
        <v>401</v>
      </c>
      <c r="BF64" s="25">
        <f t="shared" si="21"/>
        <v>0</v>
      </c>
      <c r="BG64" s="25">
        <f t="shared" si="21"/>
        <v>26</v>
      </c>
      <c r="BH64" s="25">
        <f t="shared" si="21"/>
        <v>37</v>
      </c>
      <c r="BI64" s="25">
        <f t="shared" si="21"/>
        <v>25</v>
      </c>
      <c r="BJ64" s="25">
        <f t="shared" si="21"/>
        <v>25.59</v>
      </c>
      <c r="BK64" s="25">
        <f t="shared" si="21"/>
        <v>34</v>
      </c>
      <c r="BL64" s="25">
        <f t="shared" si="21"/>
        <v>304</v>
      </c>
      <c r="BM64" s="25">
        <f t="shared" si="21"/>
        <v>138.88</v>
      </c>
      <c r="BN64" s="25">
        <f t="shared" si="21"/>
        <v>20</v>
      </c>
      <c r="BO64" s="25">
        <f t="shared" ref="BO64" si="22">BO46</f>
        <v>10000</v>
      </c>
    </row>
    <row r="65" spans="1:69" ht="17.399999999999999" x14ac:dyDescent="0.35">
      <c r="B65" s="16" t="s">
        <v>28</v>
      </c>
      <c r="C65" s="17" t="s">
        <v>27</v>
      </c>
      <c r="D65" s="18">
        <f t="shared" ref="D65:BN65" si="23">D64/1000</f>
        <v>7.2719999999999993E-2</v>
      </c>
      <c r="E65" s="18">
        <f t="shared" si="23"/>
        <v>7.5999999999999998E-2</v>
      </c>
      <c r="F65" s="18">
        <f t="shared" si="23"/>
        <v>8.6999999999999994E-2</v>
      </c>
      <c r="G65" s="18">
        <f t="shared" si="23"/>
        <v>0.59</v>
      </c>
      <c r="H65" s="18">
        <f t="shared" si="23"/>
        <v>1.25</v>
      </c>
      <c r="I65" s="18">
        <f t="shared" si="23"/>
        <v>0.72</v>
      </c>
      <c r="J65" s="18">
        <f t="shared" si="23"/>
        <v>7.492E-2</v>
      </c>
      <c r="K65" s="18">
        <f t="shared" si="23"/>
        <v>0.72869000000000006</v>
      </c>
      <c r="L65" s="18">
        <f t="shared" si="23"/>
        <v>0.21088999999999999</v>
      </c>
      <c r="M65" s="18">
        <f t="shared" si="23"/>
        <v>0.52900000000000003</v>
      </c>
      <c r="N65" s="18">
        <f t="shared" si="23"/>
        <v>0.10438</v>
      </c>
      <c r="O65" s="18">
        <f t="shared" si="23"/>
        <v>0.33124000000000003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0.752</v>
      </c>
      <c r="V65" s="18">
        <f>V64/1000</f>
        <v>0.35255999999999998</v>
      </c>
      <c r="W65" s="18">
        <f>W64/1000</f>
        <v>0.13900000000000001</v>
      </c>
      <c r="X65" s="18">
        <f t="shared" si="23"/>
        <v>1.41E-2</v>
      </c>
      <c r="Y65" s="18">
        <f t="shared" si="23"/>
        <v>0</v>
      </c>
      <c r="Z65" s="18">
        <f t="shared" si="23"/>
        <v>0.46100000000000002</v>
      </c>
      <c r="AA65" s="18">
        <f t="shared" si="23"/>
        <v>0.34100000000000003</v>
      </c>
      <c r="AB65" s="18">
        <f t="shared" si="23"/>
        <v>0.36099999999999999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0.45400000000000001</v>
      </c>
      <c r="AF65" s="18">
        <f t="shared" si="23"/>
        <v>0.20899999999999999</v>
      </c>
      <c r="AG65" s="18">
        <f t="shared" si="23"/>
        <v>0.22727</v>
      </c>
      <c r="AH65" s="18">
        <f t="shared" si="23"/>
        <v>6.9199999999999998E-2</v>
      </c>
      <c r="AI65" s="18">
        <f t="shared" si="23"/>
        <v>5.9249999999999997E-2</v>
      </c>
      <c r="AJ65" s="18">
        <f t="shared" si="23"/>
        <v>0.05</v>
      </c>
      <c r="AK65" s="18">
        <f t="shared" si="23"/>
        <v>0.19</v>
      </c>
      <c r="AL65" s="18">
        <f t="shared" si="23"/>
        <v>0.2</v>
      </c>
      <c r="AM65" s="18">
        <f t="shared" si="23"/>
        <v>0.63684000000000007</v>
      </c>
      <c r="AN65" s="18">
        <f t="shared" si="23"/>
        <v>0.26700000000000002</v>
      </c>
      <c r="AO65" s="18">
        <f t="shared" si="23"/>
        <v>0</v>
      </c>
      <c r="AP65" s="18">
        <f t="shared" si="23"/>
        <v>0.2069</v>
      </c>
      <c r="AQ65" s="18">
        <f t="shared" si="23"/>
        <v>6.3750000000000001E-2</v>
      </c>
      <c r="AR65" s="18">
        <f t="shared" si="23"/>
        <v>6.5329999999999999E-2</v>
      </c>
      <c r="AS65" s="18">
        <f t="shared" si="23"/>
        <v>7.5999999999999998E-2</v>
      </c>
      <c r="AT65" s="18">
        <f t="shared" si="23"/>
        <v>6.429E-2</v>
      </c>
      <c r="AU65" s="18">
        <f t="shared" si="23"/>
        <v>6.071E-2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6.8000000000000005E-2</v>
      </c>
      <c r="AY65" s="18">
        <f t="shared" si="23"/>
        <v>0.06</v>
      </c>
      <c r="AZ65" s="18">
        <f t="shared" si="23"/>
        <v>0.13733000000000001</v>
      </c>
      <c r="BA65" s="18">
        <f t="shared" si="23"/>
        <v>0.29599999999999999</v>
      </c>
      <c r="BB65" s="18">
        <f t="shared" si="23"/>
        <v>0.59299999999999997</v>
      </c>
      <c r="BC65" s="18">
        <f t="shared" si="23"/>
        <v>0.55800000000000005</v>
      </c>
      <c r="BD65" s="18">
        <f t="shared" si="23"/>
        <v>0.23100000000000001</v>
      </c>
      <c r="BE65" s="18">
        <f t="shared" si="23"/>
        <v>0.40100000000000002</v>
      </c>
      <c r="BF65" s="18">
        <f t="shared" si="23"/>
        <v>0</v>
      </c>
      <c r="BG65" s="18">
        <f t="shared" si="23"/>
        <v>2.5999999999999999E-2</v>
      </c>
      <c r="BH65" s="18">
        <f t="shared" si="23"/>
        <v>3.6999999999999998E-2</v>
      </c>
      <c r="BI65" s="18">
        <f t="shared" si="23"/>
        <v>2.5000000000000001E-2</v>
      </c>
      <c r="BJ65" s="18">
        <f t="shared" si="23"/>
        <v>2.5589999999999998E-2</v>
      </c>
      <c r="BK65" s="18">
        <f t="shared" si="23"/>
        <v>3.4000000000000002E-2</v>
      </c>
      <c r="BL65" s="18">
        <f t="shared" si="23"/>
        <v>0.30399999999999999</v>
      </c>
      <c r="BM65" s="18">
        <f t="shared" si="23"/>
        <v>0.13888</v>
      </c>
      <c r="BN65" s="18">
        <f t="shared" si="23"/>
        <v>0.02</v>
      </c>
      <c r="BO65" s="18">
        <f t="shared" ref="BO65" si="24">BO64/1000</f>
        <v>10</v>
      </c>
      <c r="BP65" s="46"/>
    </row>
    <row r="66" spans="1:69" ht="17.399999999999999" x14ac:dyDescent="0.35">
      <c r="A66" s="26"/>
      <c r="B66" s="27" t="s">
        <v>29</v>
      </c>
      <c r="C66" s="99"/>
      <c r="D66" s="28">
        <f t="shared" ref="D66:BN66" si="25">D62*D64</f>
        <v>61.227331200000002</v>
      </c>
      <c r="E66" s="28">
        <f t="shared" si="25"/>
        <v>0</v>
      </c>
      <c r="F66" s="28">
        <f t="shared" si="25"/>
        <v>35.061</v>
      </c>
      <c r="G66" s="28">
        <f t="shared" si="25"/>
        <v>0</v>
      </c>
      <c r="H66" s="28">
        <f t="shared" si="25"/>
        <v>46.499999999999993</v>
      </c>
      <c r="I66" s="28">
        <f t="shared" si="25"/>
        <v>0</v>
      </c>
      <c r="J66" s="28">
        <f t="shared" si="25"/>
        <v>557.40480000000002</v>
      </c>
      <c r="K66" s="28">
        <f t="shared" si="25"/>
        <v>135.53634</v>
      </c>
      <c r="L66" s="28">
        <f t="shared" si="25"/>
        <v>0</v>
      </c>
      <c r="M66" s="28">
        <f t="shared" si="25"/>
        <v>0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39.524999999999999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0.31</v>
      </c>
      <c r="BO66" s="28">
        <f t="shared" ref="BO66" si="26">BO62*BO64</f>
        <v>0</v>
      </c>
      <c r="BP66" s="47">
        <f>SUM(D66:BN66)</f>
        <v>875.56447119999996</v>
      </c>
      <c r="BQ66" s="30">
        <f>BP66/$C$9</f>
        <v>28.2440152</v>
      </c>
    </row>
    <row r="67" spans="1:69" ht="17.399999999999999" x14ac:dyDescent="0.35">
      <c r="A67" s="26"/>
      <c r="B67" s="27" t="s">
        <v>30</v>
      </c>
      <c r="C67" s="99"/>
      <c r="D67" s="28">
        <f t="shared" ref="D67:BN67" si="27">D62*D64</f>
        <v>61.227331200000002</v>
      </c>
      <c r="E67" s="28">
        <f t="shared" si="27"/>
        <v>0</v>
      </c>
      <c r="F67" s="28">
        <f t="shared" si="27"/>
        <v>35.061</v>
      </c>
      <c r="G67" s="28">
        <f t="shared" si="27"/>
        <v>0</v>
      </c>
      <c r="H67" s="28">
        <f t="shared" si="27"/>
        <v>46.499999999999993</v>
      </c>
      <c r="I67" s="28">
        <f t="shared" si="27"/>
        <v>0</v>
      </c>
      <c r="J67" s="28">
        <f t="shared" si="27"/>
        <v>557.40480000000002</v>
      </c>
      <c r="K67" s="28">
        <f t="shared" si="27"/>
        <v>135.53634</v>
      </c>
      <c r="L67" s="28">
        <f t="shared" si="27"/>
        <v>0</v>
      </c>
      <c r="M67" s="28">
        <f t="shared" si="27"/>
        <v>0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39.524999999999999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0.31</v>
      </c>
      <c r="BO67" s="28">
        <f t="shared" ref="BO67" si="28">BO62*BO64</f>
        <v>0</v>
      </c>
      <c r="BP67" s="47">
        <f>SUM(D67:BN67)</f>
        <v>875.56447119999996</v>
      </c>
      <c r="BQ67" s="30">
        <f>BP67/$C$9</f>
        <v>28.2440152</v>
      </c>
    </row>
    <row r="69" spans="1:69" x14ac:dyDescent="0.3">
      <c r="J69" s="1"/>
    </row>
    <row r="70" spans="1:69" ht="15" customHeight="1" x14ac:dyDescent="0.3">
      <c r="A70" s="103"/>
      <c r="B70" s="3" t="s">
        <v>2</v>
      </c>
      <c r="C70" s="101" t="s">
        <v>3</v>
      </c>
      <c r="D70" s="100" t="str">
        <f t="shared" ref="D70:BN70" si="29">D7</f>
        <v>Хлеб пшеничный</v>
      </c>
      <c r="E70" s="100" t="str">
        <f t="shared" si="29"/>
        <v>Хлеб ржано-пшеничный</v>
      </c>
      <c r="F70" s="100" t="str">
        <f t="shared" si="29"/>
        <v>Сахар</v>
      </c>
      <c r="G70" s="100" t="str">
        <f t="shared" si="29"/>
        <v>Чай</v>
      </c>
      <c r="H70" s="100" t="str">
        <f t="shared" si="29"/>
        <v>Какао</v>
      </c>
      <c r="I70" s="100" t="str">
        <f t="shared" si="29"/>
        <v>Кофейный напиток</v>
      </c>
      <c r="J70" s="100" t="str">
        <f t="shared" si="29"/>
        <v>Молоко 2,5%</v>
      </c>
      <c r="K70" s="100" t="str">
        <f t="shared" si="29"/>
        <v>Масло сливочное</v>
      </c>
      <c r="L70" s="100" t="str">
        <f t="shared" si="29"/>
        <v>Сметана 15%</v>
      </c>
      <c r="M70" s="100" t="str">
        <f t="shared" si="29"/>
        <v>Молоко сухое</v>
      </c>
      <c r="N70" s="100" t="str">
        <f t="shared" si="29"/>
        <v>Снежок 2,5 %</v>
      </c>
      <c r="O70" s="100" t="str">
        <f t="shared" si="29"/>
        <v>Творог 5%</v>
      </c>
      <c r="P70" s="100" t="str">
        <f t="shared" si="29"/>
        <v>Молоко сгущенное</v>
      </c>
      <c r="Q70" s="100" t="str">
        <f t="shared" si="29"/>
        <v xml:space="preserve">Джем Сава </v>
      </c>
      <c r="R70" s="100" t="str">
        <f t="shared" si="29"/>
        <v>Сыр</v>
      </c>
      <c r="S70" s="100" t="str">
        <f t="shared" si="29"/>
        <v>Зеленый горошек</v>
      </c>
      <c r="T70" s="100" t="str">
        <f t="shared" si="29"/>
        <v>Кукуруза консервирован.</v>
      </c>
      <c r="U70" s="100" t="str">
        <f t="shared" si="29"/>
        <v>Консервы рыбные</v>
      </c>
      <c r="V70" s="100" t="str">
        <f t="shared" si="29"/>
        <v>Огурцы консервирован.</v>
      </c>
      <c r="W70" s="100" t="str">
        <f>W7</f>
        <v>Огурцы свежие</v>
      </c>
      <c r="X70" s="100" t="str">
        <f t="shared" si="29"/>
        <v>Яйцо</v>
      </c>
      <c r="Y70" s="100" t="str">
        <f t="shared" si="29"/>
        <v>Икра кабачковая</v>
      </c>
      <c r="Z70" s="100" t="str">
        <f t="shared" si="29"/>
        <v>Изюм</v>
      </c>
      <c r="AA70" s="100" t="str">
        <f t="shared" si="29"/>
        <v>Курага</v>
      </c>
      <c r="AB70" s="100" t="str">
        <f t="shared" si="29"/>
        <v>Чернослив</v>
      </c>
      <c r="AC70" s="100" t="str">
        <f t="shared" si="29"/>
        <v>Шиповник</v>
      </c>
      <c r="AD70" s="100" t="str">
        <f t="shared" si="29"/>
        <v>Сухофрукты</v>
      </c>
      <c r="AE70" s="100" t="str">
        <f t="shared" si="29"/>
        <v>Ягода свежемороженная</v>
      </c>
      <c r="AF70" s="100" t="str">
        <f t="shared" si="29"/>
        <v>Лимон</v>
      </c>
      <c r="AG70" s="100" t="str">
        <f t="shared" si="29"/>
        <v>Кисель</v>
      </c>
      <c r="AH70" s="100" t="str">
        <f t="shared" si="29"/>
        <v xml:space="preserve">Сок </v>
      </c>
      <c r="AI70" s="100" t="str">
        <f t="shared" si="29"/>
        <v>Макаронные изделия</v>
      </c>
      <c r="AJ70" s="100" t="str">
        <f t="shared" si="29"/>
        <v>Мука</v>
      </c>
      <c r="AK70" s="100" t="str">
        <f t="shared" si="29"/>
        <v>Дрожжи</v>
      </c>
      <c r="AL70" s="100" t="str">
        <f t="shared" si="29"/>
        <v>Печенье</v>
      </c>
      <c r="AM70" s="100" t="str">
        <f t="shared" si="29"/>
        <v>Пряники</v>
      </c>
      <c r="AN70" s="100" t="str">
        <f t="shared" si="29"/>
        <v>Вафли</v>
      </c>
      <c r="AO70" s="100" t="str">
        <f t="shared" si="29"/>
        <v>Конфеты</v>
      </c>
      <c r="AP70" s="100" t="str">
        <f t="shared" si="29"/>
        <v>Повидло Сава</v>
      </c>
      <c r="AQ70" s="100" t="str">
        <f t="shared" si="29"/>
        <v>Крупа геркулес</v>
      </c>
      <c r="AR70" s="100" t="str">
        <f t="shared" si="29"/>
        <v>Крупа горох</v>
      </c>
      <c r="AS70" s="100" t="str">
        <f t="shared" si="29"/>
        <v>Крупа гречневая</v>
      </c>
      <c r="AT70" s="100" t="str">
        <f t="shared" si="29"/>
        <v>Крупа кукурузная</v>
      </c>
      <c r="AU70" s="100" t="str">
        <f t="shared" si="29"/>
        <v>Крупа манная</v>
      </c>
      <c r="AV70" s="100" t="str">
        <f t="shared" si="29"/>
        <v>Крупа перловая</v>
      </c>
      <c r="AW70" s="100" t="str">
        <f t="shared" si="29"/>
        <v>Крупа пшеничная</v>
      </c>
      <c r="AX70" s="100" t="str">
        <f t="shared" si="29"/>
        <v>Крупа пшено</v>
      </c>
      <c r="AY70" s="100" t="str">
        <f t="shared" si="29"/>
        <v>Крупа ячневая</v>
      </c>
      <c r="AZ70" s="100" t="str">
        <f t="shared" si="29"/>
        <v>Рис</v>
      </c>
      <c r="BA70" s="100" t="str">
        <f t="shared" si="29"/>
        <v>Цыпленок бройлер</v>
      </c>
      <c r="BB70" s="100" t="str">
        <f t="shared" si="29"/>
        <v>Филе куриное</v>
      </c>
      <c r="BC70" s="100" t="str">
        <f t="shared" si="29"/>
        <v>Фарш говяжий</v>
      </c>
      <c r="BD70" s="100" t="str">
        <f t="shared" si="29"/>
        <v>Печень куриная</v>
      </c>
      <c r="BE70" s="100" t="str">
        <f t="shared" si="29"/>
        <v>Филе минтая</v>
      </c>
      <c r="BF70" s="100" t="str">
        <f t="shared" si="29"/>
        <v>Филе сельди слабосол.</v>
      </c>
      <c r="BG70" s="100" t="str">
        <f t="shared" si="29"/>
        <v>Картофель</v>
      </c>
      <c r="BH70" s="100" t="str">
        <f t="shared" si="29"/>
        <v>Морковь</v>
      </c>
      <c r="BI70" s="100" t="str">
        <f t="shared" si="29"/>
        <v>Лук</v>
      </c>
      <c r="BJ70" s="100" t="str">
        <f t="shared" si="29"/>
        <v>Капуста</v>
      </c>
      <c r="BK70" s="100" t="str">
        <f t="shared" si="29"/>
        <v>Свекла</v>
      </c>
      <c r="BL70" s="100" t="str">
        <f t="shared" si="29"/>
        <v>Томатная паста</v>
      </c>
      <c r="BM70" s="100" t="str">
        <f t="shared" si="29"/>
        <v>Масло растительное</v>
      </c>
      <c r="BN70" s="100" t="str">
        <f t="shared" si="29"/>
        <v>Соль</v>
      </c>
      <c r="BO70" s="100" t="str">
        <f t="shared" ref="BO70" si="30">BO7</f>
        <v>Аскорбиновая кислота</v>
      </c>
      <c r="BP70" s="94" t="s">
        <v>4</v>
      </c>
      <c r="BQ70" s="94" t="s">
        <v>5</v>
      </c>
    </row>
    <row r="71" spans="1:69" ht="45.75" customHeight="1" x14ac:dyDescent="0.3">
      <c r="A71" s="104"/>
      <c r="B71" s="4" t="s">
        <v>6</v>
      </c>
      <c r="C71" s="102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94"/>
      <c r="BQ71" s="94"/>
    </row>
    <row r="72" spans="1:69" x14ac:dyDescent="0.3">
      <c r="A72" s="95" t="s">
        <v>11</v>
      </c>
      <c r="B72" s="5" t="s">
        <v>12</v>
      </c>
      <c r="C72" s="96">
        <f>$F$6</f>
        <v>31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3">
      <c r="A73" s="95"/>
      <c r="B73" s="8" t="s">
        <v>35</v>
      </c>
      <c r="C73" s="97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0.01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7.6770000000000005E-2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7.0000000000000001E-3</v>
      </c>
      <c r="BN73" s="5">
        <f t="shared" si="31"/>
        <v>1E-3</v>
      </c>
      <c r="BO73" s="5">
        <f t="shared" si="32"/>
        <v>0</v>
      </c>
    </row>
    <row r="74" spans="1:69" x14ac:dyDescent="0.3">
      <c r="A74" s="95"/>
      <c r="B74" s="5" t="s">
        <v>13</v>
      </c>
      <c r="C74" s="97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3">
      <c r="A75" s="95"/>
      <c r="B75" s="5" t="s">
        <v>14</v>
      </c>
      <c r="C75" s="97"/>
      <c r="D75" s="5">
        <f t="shared" si="31"/>
        <v>2.8000000000000001E-2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3">
      <c r="A76" s="95"/>
      <c r="B76" s="5" t="s">
        <v>15</v>
      </c>
      <c r="C76" s="97"/>
      <c r="D76" s="5">
        <f t="shared" si="31"/>
        <v>0</v>
      </c>
      <c r="E76" s="5">
        <f t="shared" si="31"/>
        <v>5.4449999999999998E-2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3">
      <c r="A77" s="95"/>
      <c r="B77" s="15" t="s">
        <v>16</v>
      </c>
      <c r="C77" s="97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3">
      <c r="A78" s="95"/>
      <c r="B78" s="9"/>
      <c r="C78" s="98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399999999999999" x14ac:dyDescent="0.35">
      <c r="B79" s="16" t="s">
        <v>23</v>
      </c>
      <c r="C79" s="17"/>
      <c r="D79" s="18">
        <f t="shared" ref="D79:BN79" si="38">SUM(D72:D78)</f>
        <v>2.8000000000000001E-2</v>
      </c>
      <c r="E79" s="18">
        <f t="shared" si="38"/>
        <v>5.4449999999999998E-2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0.01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7.6770000000000005E-2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0.01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399999999999999" x14ac:dyDescent="0.35">
      <c r="B80" s="16" t="s">
        <v>24</v>
      </c>
      <c r="C80" s="17"/>
      <c r="D80" s="19">
        <f t="shared" ref="D80:BN80" si="40">PRODUCT(D79,$F$6)</f>
        <v>0.86799999999999999</v>
      </c>
      <c r="E80" s="19">
        <f t="shared" si="40"/>
        <v>1.6879499999999998</v>
      </c>
      <c r="F80" s="19">
        <f t="shared" si="40"/>
        <v>0.34099999999999997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6.2E-2</v>
      </c>
      <c r="L80" s="19">
        <f t="shared" si="40"/>
        <v>0.31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0.46499999999999997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1.8599999999999998E-2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1.0850000000000002</v>
      </c>
      <c r="BA80" s="19">
        <f t="shared" si="40"/>
        <v>0.92999999999999994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2.3798700000000004</v>
      </c>
      <c r="BF80" s="19">
        <f t="shared" si="40"/>
        <v>0</v>
      </c>
      <c r="BG80" s="19">
        <f t="shared" si="40"/>
        <v>4.6499999999999995</v>
      </c>
      <c r="BH80" s="19">
        <f t="shared" si="40"/>
        <v>1.2709999999999999</v>
      </c>
      <c r="BI80" s="19">
        <f t="shared" si="40"/>
        <v>0.77500000000000002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0.31</v>
      </c>
      <c r="BN80" s="19">
        <f t="shared" si="40"/>
        <v>0.155</v>
      </c>
      <c r="BO80" s="19">
        <f t="shared" ref="BO80" si="41">PRODUCT(BO79,$F$6)</f>
        <v>1.5500000000000002E-3</v>
      </c>
    </row>
    <row r="82" spans="1:69" ht="17.399999999999999" x14ac:dyDescent="0.35">
      <c r="A82" s="22"/>
      <c r="B82" s="23" t="s">
        <v>26</v>
      </c>
      <c r="C82" s="24" t="s">
        <v>27</v>
      </c>
      <c r="D82" s="25">
        <f t="shared" ref="D82:BN82" si="42">D46</f>
        <v>72.72</v>
      </c>
      <c r="E82" s="25">
        <f t="shared" si="42"/>
        <v>76</v>
      </c>
      <c r="F82" s="25">
        <f t="shared" si="42"/>
        <v>87</v>
      </c>
      <c r="G82" s="25">
        <f t="shared" si="42"/>
        <v>590</v>
      </c>
      <c r="H82" s="25">
        <f t="shared" si="42"/>
        <v>1250</v>
      </c>
      <c r="I82" s="25">
        <f t="shared" si="42"/>
        <v>720</v>
      </c>
      <c r="J82" s="25">
        <f t="shared" si="42"/>
        <v>74.92</v>
      </c>
      <c r="K82" s="25">
        <f t="shared" si="42"/>
        <v>728.69</v>
      </c>
      <c r="L82" s="25">
        <f t="shared" si="42"/>
        <v>210.89</v>
      </c>
      <c r="M82" s="25">
        <f t="shared" si="42"/>
        <v>529</v>
      </c>
      <c r="N82" s="25">
        <f t="shared" si="42"/>
        <v>104.38</v>
      </c>
      <c r="O82" s="25">
        <f t="shared" si="42"/>
        <v>331.24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752</v>
      </c>
      <c r="V82" s="25">
        <f t="shared" si="42"/>
        <v>352.56</v>
      </c>
      <c r="W82" s="25">
        <f>W46</f>
        <v>139</v>
      </c>
      <c r="X82" s="25">
        <f t="shared" si="42"/>
        <v>14.1</v>
      </c>
      <c r="Y82" s="25">
        <f t="shared" si="42"/>
        <v>0</v>
      </c>
      <c r="Z82" s="25">
        <f t="shared" si="42"/>
        <v>461</v>
      </c>
      <c r="AA82" s="25">
        <f t="shared" si="42"/>
        <v>341</v>
      </c>
      <c r="AB82" s="25">
        <f t="shared" si="42"/>
        <v>361</v>
      </c>
      <c r="AC82" s="25">
        <f t="shared" si="42"/>
        <v>250</v>
      </c>
      <c r="AD82" s="25">
        <f t="shared" si="42"/>
        <v>145</v>
      </c>
      <c r="AE82" s="25">
        <f t="shared" si="42"/>
        <v>454</v>
      </c>
      <c r="AF82" s="25">
        <f t="shared" si="42"/>
        <v>209</v>
      </c>
      <c r="AG82" s="25">
        <f t="shared" si="42"/>
        <v>227.27</v>
      </c>
      <c r="AH82" s="25">
        <f t="shared" si="42"/>
        <v>69.2</v>
      </c>
      <c r="AI82" s="25">
        <f t="shared" si="42"/>
        <v>59.25</v>
      </c>
      <c r="AJ82" s="25">
        <f t="shared" si="42"/>
        <v>50</v>
      </c>
      <c r="AK82" s="25">
        <f t="shared" si="42"/>
        <v>190</v>
      </c>
      <c r="AL82" s="25">
        <f t="shared" si="42"/>
        <v>200</v>
      </c>
      <c r="AM82" s="25">
        <f t="shared" si="42"/>
        <v>636.84</v>
      </c>
      <c r="AN82" s="25">
        <f t="shared" si="42"/>
        <v>267</v>
      </c>
      <c r="AO82" s="25">
        <f t="shared" si="42"/>
        <v>0</v>
      </c>
      <c r="AP82" s="25">
        <f t="shared" si="42"/>
        <v>206.9</v>
      </c>
      <c r="AQ82" s="25">
        <f t="shared" si="42"/>
        <v>63.75</v>
      </c>
      <c r="AR82" s="25">
        <f t="shared" si="42"/>
        <v>65.33</v>
      </c>
      <c r="AS82" s="25">
        <f t="shared" si="42"/>
        <v>76</v>
      </c>
      <c r="AT82" s="25">
        <f t="shared" si="42"/>
        <v>64.290000000000006</v>
      </c>
      <c r="AU82" s="25">
        <f t="shared" si="42"/>
        <v>60.71</v>
      </c>
      <c r="AV82" s="25">
        <f t="shared" si="42"/>
        <v>51.25</v>
      </c>
      <c r="AW82" s="25">
        <f t="shared" si="42"/>
        <v>77.14</v>
      </c>
      <c r="AX82" s="25">
        <f t="shared" si="42"/>
        <v>68</v>
      </c>
      <c r="AY82" s="25">
        <f t="shared" si="42"/>
        <v>60</v>
      </c>
      <c r="AZ82" s="25">
        <f t="shared" si="42"/>
        <v>137.33000000000001</v>
      </c>
      <c r="BA82" s="25">
        <f t="shared" si="42"/>
        <v>296</v>
      </c>
      <c r="BB82" s="25">
        <f t="shared" si="42"/>
        <v>593</v>
      </c>
      <c r="BC82" s="25">
        <f t="shared" si="42"/>
        <v>558</v>
      </c>
      <c r="BD82" s="25">
        <f t="shared" si="42"/>
        <v>231</v>
      </c>
      <c r="BE82" s="25">
        <f t="shared" si="42"/>
        <v>401</v>
      </c>
      <c r="BF82" s="25">
        <f t="shared" si="42"/>
        <v>0</v>
      </c>
      <c r="BG82" s="25">
        <f t="shared" si="42"/>
        <v>26</v>
      </c>
      <c r="BH82" s="25">
        <f t="shared" si="42"/>
        <v>37</v>
      </c>
      <c r="BI82" s="25">
        <f t="shared" si="42"/>
        <v>25</v>
      </c>
      <c r="BJ82" s="25">
        <f t="shared" si="42"/>
        <v>25.59</v>
      </c>
      <c r="BK82" s="25">
        <f t="shared" si="42"/>
        <v>34</v>
      </c>
      <c r="BL82" s="25">
        <f t="shared" si="42"/>
        <v>304</v>
      </c>
      <c r="BM82" s="25">
        <f t="shared" si="42"/>
        <v>138.88</v>
      </c>
      <c r="BN82" s="25">
        <f t="shared" si="42"/>
        <v>20</v>
      </c>
      <c r="BO82" s="25">
        <f t="shared" ref="BO82" si="43">BO46</f>
        <v>10000</v>
      </c>
    </row>
    <row r="83" spans="1:69" ht="17.399999999999999" x14ac:dyDescent="0.35">
      <c r="B83" s="16" t="s">
        <v>28</v>
      </c>
      <c r="C83" s="17" t="s">
        <v>27</v>
      </c>
      <c r="D83" s="18">
        <f t="shared" ref="D83:BN83" si="44">D82/1000</f>
        <v>7.2719999999999993E-2</v>
      </c>
      <c r="E83" s="18">
        <f t="shared" si="44"/>
        <v>7.5999999999999998E-2</v>
      </c>
      <c r="F83" s="18">
        <f t="shared" si="44"/>
        <v>8.6999999999999994E-2</v>
      </c>
      <c r="G83" s="18">
        <f t="shared" si="44"/>
        <v>0.59</v>
      </c>
      <c r="H83" s="18">
        <f t="shared" si="44"/>
        <v>1.25</v>
      </c>
      <c r="I83" s="18">
        <f t="shared" si="44"/>
        <v>0.72</v>
      </c>
      <c r="J83" s="18">
        <f t="shared" si="44"/>
        <v>7.492E-2</v>
      </c>
      <c r="K83" s="18">
        <f t="shared" si="44"/>
        <v>0.72869000000000006</v>
      </c>
      <c r="L83" s="18">
        <f t="shared" si="44"/>
        <v>0.21088999999999999</v>
      </c>
      <c r="M83" s="18">
        <f t="shared" si="44"/>
        <v>0.52900000000000003</v>
      </c>
      <c r="N83" s="18">
        <f t="shared" si="44"/>
        <v>0.10438</v>
      </c>
      <c r="O83" s="18">
        <f t="shared" si="44"/>
        <v>0.33124000000000003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0.752</v>
      </c>
      <c r="V83" s="18">
        <f t="shared" si="44"/>
        <v>0.35255999999999998</v>
      </c>
      <c r="W83" s="18">
        <f>W82/1000</f>
        <v>0.13900000000000001</v>
      </c>
      <c r="X83" s="18">
        <f t="shared" si="44"/>
        <v>1.41E-2</v>
      </c>
      <c r="Y83" s="18">
        <f t="shared" si="44"/>
        <v>0</v>
      </c>
      <c r="Z83" s="18">
        <f t="shared" si="44"/>
        <v>0.46100000000000002</v>
      </c>
      <c r="AA83" s="18">
        <f t="shared" si="44"/>
        <v>0.34100000000000003</v>
      </c>
      <c r="AB83" s="18">
        <f t="shared" si="44"/>
        <v>0.36099999999999999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0.45400000000000001</v>
      </c>
      <c r="AF83" s="18">
        <f t="shared" si="44"/>
        <v>0.20899999999999999</v>
      </c>
      <c r="AG83" s="18">
        <f t="shared" si="44"/>
        <v>0.22727</v>
      </c>
      <c r="AH83" s="18">
        <f t="shared" si="44"/>
        <v>6.9199999999999998E-2</v>
      </c>
      <c r="AI83" s="18">
        <f t="shared" si="44"/>
        <v>5.9249999999999997E-2</v>
      </c>
      <c r="AJ83" s="18">
        <f t="shared" si="44"/>
        <v>0.05</v>
      </c>
      <c r="AK83" s="18">
        <f t="shared" si="44"/>
        <v>0.19</v>
      </c>
      <c r="AL83" s="18">
        <f t="shared" si="44"/>
        <v>0.2</v>
      </c>
      <c r="AM83" s="18">
        <f t="shared" si="44"/>
        <v>0.63684000000000007</v>
      </c>
      <c r="AN83" s="18">
        <f t="shared" si="44"/>
        <v>0.26700000000000002</v>
      </c>
      <c r="AO83" s="18">
        <f t="shared" si="44"/>
        <v>0</v>
      </c>
      <c r="AP83" s="18">
        <f t="shared" si="44"/>
        <v>0.2069</v>
      </c>
      <c r="AQ83" s="18">
        <f t="shared" si="44"/>
        <v>6.3750000000000001E-2</v>
      </c>
      <c r="AR83" s="18">
        <f t="shared" si="44"/>
        <v>6.5329999999999999E-2</v>
      </c>
      <c r="AS83" s="18">
        <f t="shared" si="44"/>
        <v>7.5999999999999998E-2</v>
      </c>
      <c r="AT83" s="18">
        <f t="shared" si="44"/>
        <v>6.429E-2</v>
      </c>
      <c r="AU83" s="18">
        <f t="shared" si="44"/>
        <v>6.071E-2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6.8000000000000005E-2</v>
      </c>
      <c r="AY83" s="18">
        <f t="shared" si="44"/>
        <v>0.06</v>
      </c>
      <c r="AZ83" s="18">
        <f t="shared" si="44"/>
        <v>0.13733000000000001</v>
      </c>
      <c r="BA83" s="18">
        <f t="shared" si="44"/>
        <v>0.29599999999999999</v>
      </c>
      <c r="BB83" s="18">
        <f t="shared" si="44"/>
        <v>0.59299999999999997</v>
      </c>
      <c r="BC83" s="18">
        <f t="shared" si="44"/>
        <v>0.55800000000000005</v>
      </c>
      <c r="BD83" s="18">
        <f t="shared" si="44"/>
        <v>0.23100000000000001</v>
      </c>
      <c r="BE83" s="18">
        <f t="shared" si="44"/>
        <v>0.40100000000000002</v>
      </c>
      <c r="BF83" s="18">
        <f t="shared" si="44"/>
        <v>0</v>
      </c>
      <c r="BG83" s="18">
        <f t="shared" si="44"/>
        <v>2.5999999999999999E-2</v>
      </c>
      <c r="BH83" s="18">
        <f t="shared" si="44"/>
        <v>3.6999999999999998E-2</v>
      </c>
      <c r="BI83" s="18">
        <f t="shared" si="44"/>
        <v>2.5000000000000001E-2</v>
      </c>
      <c r="BJ83" s="18">
        <f t="shared" si="44"/>
        <v>2.5589999999999998E-2</v>
      </c>
      <c r="BK83" s="18">
        <f t="shared" si="44"/>
        <v>3.4000000000000002E-2</v>
      </c>
      <c r="BL83" s="18">
        <f t="shared" si="44"/>
        <v>0.30399999999999999</v>
      </c>
      <c r="BM83" s="18">
        <f t="shared" si="44"/>
        <v>0.13888</v>
      </c>
      <c r="BN83" s="18">
        <f t="shared" si="44"/>
        <v>0.02</v>
      </c>
      <c r="BO83" s="18">
        <f t="shared" ref="BO83" si="45">BO82/1000</f>
        <v>10</v>
      </c>
      <c r="BP83" s="46"/>
    </row>
    <row r="84" spans="1:69" ht="17.399999999999999" x14ac:dyDescent="0.35">
      <c r="A84" s="26"/>
      <c r="B84" s="27" t="s">
        <v>29</v>
      </c>
      <c r="C84" s="99"/>
      <c r="D84" s="28">
        <f t="shared" ref="D84:BN84" si="46">D80*D82</f>
        <v>63.120959999999997</v>
      </c>
      <c r="E84" s="28">
        <f t="shared" si="46"/>
        <v>128.2842</v>
      </c>
      <c r="F84" s="28">
        <f t="shared" si="46"/>
        <v>29.666999999999998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45.178780000000003</v>
      </c>
      <c r="L84" s="28">
        <f t="shared" si="46"/>
        <v>65.375900000000001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167.86499999999998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0.92999999999999994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149.00305000000003</v>
      </c>
      <c r="BA84" s="28">
        <f t="shared" si="46"/>
        <v>275.27999999999997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954.32787000000019</v>
      </c>
      <c r="BF84" s="28">
        <f t="shared" si="46"/>
        <v>0</v>
      </c>
      <c r="BG84" s="28">
        <f t="shared" si="46"/>
        <v>120.89999999999999</v>
      </c>
      <c r="BH84" s="28">
        <f t="shared" si="46"/>
        <v>47.026999999999994</v>
      </c>
      <c r="BI84" s="28">
        <f t="shared" si="46"/>
        <v>19.375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43.052799999999998</v>
      </c>
      <c r="BN84" s="28">
        <f t="shared" si="46"/>
        <v>3.1</v>
      </c>
      <c r="BO84" s="28">
        <f t="shared" ref="BO84" si="47">BO80*BO82</f>
        <v>15.500000000000002</v>
      </c>
      <c r="BP84" s="47">
        <f>SUM(D84:BN84)</f>
        <v>2112.48756</v>
      </c>
      <c r="BQ84" s="30">
        <f>BP84/$C$9</f>
        <v>68.144760000000005</v>
      </c>
    </row>
    <row r="85" spans="1:69" ht="17.399999999999999" x14ac:dyDescent="0.35">
      <c r="A85" s="26"/>
      <c r="B85" s="27" t="s">
        <v>30</v>
      </c>
      <c r="C85" s="99"/>
      <c r="D85" s="28">
        <f t="shared" ref="D85:BN85" si="48">D80*D82</f>
        <v>63.120959999999997</v>
      </c>
      <c r="E85" s="28">
        <f t="shared" si="48"/>
        <v>128.2842</v>
      </c>
      <c r="F85" s="28">
        <f t="shared" si="48"/>
        <v>29.666999999999998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45.178780000000003</v>
      </c>
      <c r="L85" s="28">
        <f t="shared" si="48"/>
        <v>65.375900000000001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167.86499999999998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0.92999999999999994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149.00305000000003</v>
      </c>
      <c r="BA85" s="28">
        <f t="shared" si="48"/>
        <v>275.27999999999997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954.32787000000019</v>
      </c>
      <c r="BF85" s="28">
        <f t="shared" si="48"/>
        <v>0</v>
      </c>
      <c r="BG85" s="28">
        <f t="shared" si="48"/>
        <v>120.89999999999999</v>
      </c>
      <c r="BH85" s="28">
        <f t="shared" si="48"/>
        <v>47.026999999999994</v>
      </c>
      <c r="BI85" s="28">
        <f t="shared" si="48"/>
        <v>19.375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43.052799999999998</v>
      </c>
      <c r="BN85" s="28">
        <f t="shared" si="48"/>
        <v>3.1</v>
      </c>
      <c r="BO85" s="28">
        <f t="shared" ref="BO85" si="49">BO80*BO82</f>
        <v>15.500000000000002</v>
      </c>
      <c r="BP85" s="47">
        <f>SUM(D85:BN85)</f>
        <v>2112.48756</v>
      </c>
      <c r="BQ85" s="30">
        <f>BP85/$C$9</f>
        <v>68.144760000000005</v>
      </c>
    </row>
    <row r="87" spans="1:69" x14ac:dyDescent="0.3">
      <c r="J87" s="1"/>
    </row>
    <row r="88" spans="1:69" ht="15" customHeight="1" x14ac:dyDescent="0.3">
      <c r="A88" s="103"/>
      <c r="B88" s="3" t="s">
        <v>2</v>
      </c>
      <c r="C88" s="101" t="s">
        <v>3</v>
      </c>
      <c r="D88" s="100" t="str">
        <f t="shared" ref="D88:BN88" si="50">D7</f>
        <v>Хлеб пшеничный</v>
      </c>
      <c r="E88" s="100" t="str">
        <f t="shared" si="50"/>
        <v>Хлеб ржано-пшеничный</v>
      </c>
      <c r="F88" s="100" t="str">
        <f t="shared" si="50"/>
        <v>Сахар</v>
      </c>
      <c r="G88" s="100" t="str">
        <f t="shared" si="50"/>
        <v>Чай</v>
      </c>
      <c r="H88" s="100" t="str">
        <f t="shared" si="50"/>
        <v>Какао</v>
      </c>
      <c r="I88" s="100" t="str">
        <f t="shared" si="50"/>
        <v>Кофейный напиток</v>
      </c>
      <c r="J88" s="100" t="str">
        <f t="shared" si="50"/>
        <v>Молоко 2,5%</v>
      </c>
      <c r="K88" s="100" t="str">
        <f t="shared" si="50"/>
        <v>Масло сливочное</v>
      </c>
      <c r="L88" s="100" t="str">
        <f t="shared" si="50"/>
        <v>Сметана 15%</v>
      </c>
      <c r="M88" s="100" t="str">
        <f t="shared" si="50"/>
        <v>Молоко сухое</v>
      </c>
      <c r="N88" s="100" t="str">
        <f t="shared" si="50"/>
        <v>Снежок 2,5 %</v>
      </c>
      <c r="O88" s="100" t="str">
        <f t="shared" si="50"/>
        <v>Творог 5%</v>
      </c>
      <c r="P88" s="100" t="str">
        <f t="shared" si="50"/>
        <v>Молоко сгущенное</v>
      </c>
      <c r="Q88" s="100" t="str">
        <f t="shared" si="50"/>
        <v xml:space="preserve">Джем Сава </v>
      </c>
      <c r="R88" s="100" t="str">
        <f t="shared" si="50"/>
        <v>Сыр</v>
      </c>
      <c r="S88" s="100" t="str">
        <f t="shared" si="50"/>
        <v>Зеленый горошек</v>
      </c>
      <c r="T88" s="100" t="str">
        <f t="shared" si="50"/>
        <v>Кукуруза консервирован.</v>
      </c>
      <c r="U88" s="100" t="str">
        <f t="shared" si="50"/>
        <v>Консервы рыбные</v>
      </c>
      <c r="V88" s="100" t="str">
        <f t="shared" si="50"/>
        <v>Огурцы консервирован.</v>
      </c>
      <c r="W88" s="100" t="str">
        <f>W7</f>
        <v>Огурцы свежие</v>
      </c>
      <c r="X88" s="100" t="str">
        <f t="shared" si="50"/>
        <v>Яйцо</v>
      </c>
      <c r="Y88" s="100" t="str">
        <f t="shared" si="50"/>
        <v>Икра кабачковая</v>
      </c>
      <c r="Z88" s="100" t="str">
        <f t="shared" si="50"/>
        <v>Изюм</v>
      </c>
      <c r="AA88" s="100" t="str">
        <f t="shared" si="50"/>
        <v>Курага</v>
      </c>
      <c r="AB88" s="100" t="str">
        <f t="shared" si="50"/>
        <v>Чернослив</v>
      </c>
      <c r="AC88" s="100" t="str">
        <f t="shared" si="50"/>
        <v>Шиповник</v>
      </c>
      <c r="AD88" s="100" t="str">
        <f t="shared" si="50"/>
        <v>Сухофрукты</v>
      </c>
      <c r="AE88" s="100" t="str">
        <f t="shared" si="50"/>
        <v>Ягода свежемороженная</v>
      </c>
      <c r="AF88" s="100" t="str">
        <f t="shared" si="50"/>
        <v>Лимон</v>
      </c>
      <c r="AG88" s="100" t="str">
        <f t="shared" si="50"/>
        <v>Кисель</v>
      </c>
      <c r="AH88" s="100" t="str">
        <f t="shared" si="50"/>
        <v xml:space="preserve">Сок </v>
      </c>
      <c r="AI88" s="100" t="str">
        <f t="shared" si="50"/>
        <v>Макаронные изделия</v>
      </c>
      <c r="AJ88" s="100" t="str">
        <f t="shared" si="50"/>
        <v>Мука</v>
      </c>
      <c r="AK88" s="100" t="str">
        <f t="shared" si="50"/>
        <v>Дрожжи</v>
      </c>
      <c r="AL88" s="100" t="str">
        <f t="shared" si="50"/>
        <v>Печенье</v>
      </c>
      <c r="AM88" s="100" t="str">
        <f t="shared" si="50"/>
        <v>Пряники</v>
      </c>
      <c r="AN88" s="100" t="str">
        <f t="shared" si="50"/>
        <v>Вафли</v>
      </c>
      <c r="AO88" s="100" t="str">
        <f t="shared" si="50"/>
        <v>Конфеты</v>
      </c>
      <c r="AP88" s="100" t="str">
        <f t="shared" si="50"/>
        <v>Повидло Сава</v>
      </c>
      <c r="AQ88" s="100" t="str">
        <f t="shared" si="50"/>
        <v>Крупа геркулес</v>
      </c>
      <c r="AR88" s="100" t="str">
        <f t="shared" si="50"/>
        <v>Крупа горох</v>
      </c>
      <c r="AS88" s="100" t="str">
        <f t="shared" si="50"/>
        <v>Крупа гречневая</v>
      </c>
      <c r="AT88" s="100" t="str">
        <f t="shared" si="50"/>
        <v>Крупа кукурузная</v>
      </c>
      <c r="AU88" s="100" t="str">
        <f t="shared" si="50"/>
        <v>Крупа манная</v>
      </c>
      <c r="AV88" s="100" t="str">
        <f t="shared" si="50"/>
        <v>Крупа перловая</v>
      </c>
      <c r="AW88" s="100" t="str">
        <f t="shared" si="50"/>
        <v>Крупа пшеничная</v>
      </c>
      <c r="AX88" s="100" t="str">
        <f t="shared" si="50"/>
        <v>Крупа пшено</v>
      </c>
      <c r="AY88" s="100" t="str">
        <f t="shared" si="50"/>
        <v>Крупа ячневая</v>
      </c>
      <c r="AZ88" s="100" t="str">
        <f t="shared" si="50"/>
        <v>Рис</v>
      </c>
      <c r="BA88" s="100" t="str">
        <f t="shared" si="50"/>
        <v>Цыпленок бройлер</v>
      </c>
      <c r="BB88" s="100" t="str">
        <f t="shared" si="50"/>
        <v>Филе куриное</v>
      </c>
      <c r="BC88" s="100" t="str">
        <f t="shared" si="50"/>
        <v>Фарш говяжий</v>
      </c>
      <c r="BD88" s="100" t="str">
        <f t="shared" si="50"/>
        <v>Печень куриная</v>
      </c>
      <c r="BE88" s="100" t="str">
        <f t="shared" si="50"/>
        <v>Филе минтая</v>
      </c>
      <c r="BF88" s="100" t="str">
        <f t="shared" si="50"/>
        <v>Филе сельди слабосол.</v>
      </c>
      <c r="BG88" s="100" t="str">
        <f t="shared" si="50"/>
        <v>Картофель</v>
      </c>
      <c r="BH88" s="100" t="str">
        <f t="shared" si="50"/>
        <v>Морковь</v>
      </c>
      <c r="BI88" s="100" t="str">
        <f t="shared" si="50"/>
        <v>Лук</v>
      </c>
      <c r="BJ88" s="100" t="str">
        <f t="shared" si="50"/>
        <v>Капуста</v>
      </c>
      <c r="BK88" s="100" t="str">
        <f t="shared" si="50"/>
        <v>Свекла</v>
      </c>
      <c r="BL88" s="100" t="str">
        <f t="shared" si="50"/>
        <v>Томатная паста</v>
      </c>
      <c r="BM88" s="100" t="str">
        <f t="shared" si="50"/>
        <v>Масло растительное</v>
      </c>
      <c r="BN88" s="100" t="str">
        <f t="shared" si="50"/>
        <v>Соль</v>
      </c>
      <c r="BO88" s="100" t="str">
        <f t="shared" ref="BO88" si="51">BO7</f>
        <v>Аскорбиновая кислота</v>
      </c>
      <c r="BP88" s="94" t="s">
        <v>4</v>
      </c>
      <c r="BQ88" s="94" t="s">
        <v>5</v>
      </c>
    </row>
    <row r="89" spans="1:69" ht="45.75" customHeight="1" x14ac:dyDescent="0.3">
      <c r="A89" s="104"/>
      <c r="B89" s="4" t="s">
        <v>6</v>
      </c>
      <c r="C89" s="102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94"/>
      <c r="BQ89" s="94"/>
    </row>
    <row r="90" spans="1:69" x14ac:dyDescent="0.3">
      <c r="A90" s="95" t="s">
        <v>17</v>
      </c>
      <c r="B90" s="5" t="s">
        <v>18</v>
      </c>
      <c r="C90" s="96">
        <f>$F$6</f>
        <v>31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3">
      <c r="A91" s="95"/>
      <c r="B91" s="5" t="s">
        <v>19</v>
      </c>
      <c r="C91" s="97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9.0300000000000005E-4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 x14ac:dyDescent="0.3">
      <c r="A92" s="95"/>
      <c r="B92" s="5"/>
      <c r="C92" s="97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3">
      <c r="A93" s="95"/>
      <c r="B93" s="5"/>
      <c r="C93" s="97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3">
      <c r="A94" s="95"/>
      <c r="B94" s="5"/>
      <c r="C94" s="98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399999999999999" x14ac:dyDescent="0.35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9.0300000000000005E-4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399999999999999" x14ac:dyDescent="0.35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0.40300000000000002</v>
      </c>
      <c r="G96" s="19">
        <f t="shared" si="60"/>
        <v>1.8599999999999998E-2</v>
      </c>
      <c r="H96" s="19">
        <f t="shared" si="60"/>
        <v>0</v>
      </c>
      <c r="I96" s="19">
        <f t="shared" si="60"/>
        <v>0</v>
      </c>
      <c r="J96" s="19">
        <f t="shared" si="60"/>
        <v>0.372</v>
      </c>
      <c r="K96" s="19">
        <f t="shared" si="60"/>
        <v>6.2E-2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3.1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0.186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1.2090000000000001</v>
      </c>
      <c r="AK96" s="19">
        <f t="shared" si="62"/>
        <v>2.7993000000000001E-2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9.2999999999999999E-2</v>
      </c>
      <c r="BN96" s="19">
        <f t="shared" si="62"/>
        <v>0</v>
      </c>
      <c r="BO96" s="19">
        <f t="shared" ref="BO96" si="63">PRODUCT(BO95,$F$6)</f>
        <v>0</v>
      </c>
    </row>
    <row r="98" spans="1:69" ht="17.399999999999999" x14ac:dyDescent="0.35">
      <c r="A98" s="22"/>
      <c r="B98" s="23" t="s">
        <v>26</v>
      </c>
      <c r="C98" s="24" t="s">
        <v>27</v>
      </c>
      <c r="D98" s="25">
        <f t="shared" ref="D98:BN98" si="64">D46</f>
        <v>72.72</v>
      </c>
      <c r="E98" s="25">
        <f t="shared" si="64"/>
        <v>76</v>
      </c>
      <c r="F98" s="25">
        <f t="shared" si="64"/>
        <v>87</v>
      </c>
      <c r="G98" s="25">
        <f t="shared" si="64"/>
        <v>590</v>
      </c>
      <c r="H98" s="25">
        <f t="shared" si="64"/>
        <v>1250</v>
      </c>
      <c r="I98" s="25">
        <f t="shared" si="64"/>
        <v>720</v>
      </c>
      <c r="J98" s="25">
        <f t="shared" si="64"/>
        <v>74.92</v>
      </c>
      <c r="K98" s="25">
        <f t="shared" si="64"/>
        <v>728.69</v>
      </c>
      <c r="L98" s="25">
        <f t="shared" si="64"/>
        <v>210.89</v>
      </c>
      <c r="M98" s="25">
        <f t="shared" si="64"/>
        <v>529</v>
      </c>
      <c r="N98" s="25">
        <f t="shared" si="64"/>
        <v>104.38</v>
      </c>
      <c r="O98" s="25">
        <f t="shared" si="64"/>
        <v>331.24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752</v>
      </c>
      <c r="V98" s="25">
        <f t="shared" si="64"/>
        <v>352.56</v>
      </c>
      <c r="W98" s="25">
        <f>W46</f>
        <v>139</v>
      </c>
      <c r="X98" s="25">
        <f t="shared" si="64"/>
        <v>14.1</v>
      </c>
      <c r="Y98" s="25">
        <f t="shared" si="64"/>
        <v>0</v>
      </c>
      <c r="Z98" s="25">
        <f t="shared" si="64"/>
        <v>461</v>
      </c>
      <c r="AA98" s="25">
        <f t="shared" si="64"/>
        <v>341</v>
      </c>
      <c r="AB98" s="25">
        <f t="shared" si="64"/>
        <v>361</v>
      </c>
      <c r="AC98" s="25">
        <f t="shared" si="64"/>
        <v>250</v>
      </c>
      <c r="AD98" s="25">
        <f t="shared" si="64"/>
        <v>145</v>
      </c>
      <c r="AE98" s="25">
        <f t="shared" si="64"/>
        <v>454</v>
      </c>
      <c r="AF98" s="25">
        <f t="shared" si="64"/>
        <v>209</v>
      </c>
      <c r="AG98" s="25">
        <f t="shared" si="64"/>
        <v>227.27</v>
      </c>
      <c r="AH98" s="25">
        <f t="shared" si="64"/>
        <v>69.2</v>
      </c>
      <c r="AI98" s="25">
        <f t="shared" si="64"/>
        <v>59.25</v>
      </c>
      <c r="AJ98" s="25">
        <f t="shared" si="64"/>
        <v>50</v>
      </c>
      <c r="AK98" s="25">
        <f t="shared" si="64"/>
        <v>190</v>
      </c>
      <c r="AL98" s="25">
        <f t="shared" si="64"/>
        <v>200</v>
      </c>
      <c r="AM98" s="25">
        <f t="shared" si="64"/>
        <v>636.84</v>
      </c>
      <c r="AN98" s="25">
        <f t="shared" si="64"/>
        <v>267</v>
      </c>
      <c r="AO98" s="25">
        <f t="shared" si="64"/>
        <v>0</v>
      </c>
      <c r="AP98" s="25">
        <f t="shared" si="64"/>
        <v>206.9</v>
      </c>
      <c r="AQ98" s="25">
        <f t="shared" si="64"/>
        <v>63.75</v>
      </c>
      <c r="AR98" s="25">
        <f t="shared" si="64"/>
        <v>65.33</v>
      </c>
      <c r="AS98" s="25">
        <f t="shared" si="64"/>
        <v>76</v>
      </c>
      <c r="AT98" s="25">
        <f t="shared" si="64"/>
        <v>64.290000000000006</v>
      </c>
      <c r="AU98" s="25">
        <f t="shared" si="64"/>
        <v>60.71</v>
      </c>
      <c r="AV98" s="25">
        <f t="shared" si="64"/>
        <v>51.25</v>
      </c>
      <c r="AW98" s="25">
        <f t="shared" si="64"/>
        <v>77.14</v>
      </c>
      <c r="AX98" s="25">
        <f t="shared" si="64"/>
        <v>68</v>
      </c>
      <c r="AY98" s="25">
        <f t="shared" si="64"/>
        <v>60</v>
      </c>
      <c r="AZ98" s="25">
        <f t="shared" si="64"/>
        <v>137.33000000000001</v>
      </c>
      <c r="BA98" s="25">
        <f t="shared" si="64"/>
        <v>296</v>
      </c>
      <c r="BB98" s="25">
        <f t="shared" si="64"/>
        <v>593</v>
      </c>
      <c r="BC98" s="25">
        <f t="shared" si="64"/>
        <v>558</v>
      </c>
      <c r="BD98" s="25">
        <f t="shared" si="64"/>
        <v>231</v>
      </c>
      <c r="BE98" s="25">
        <f t="shared" si="64"/>
        <v>401</v>
      </c>
      <c r="BF98" s="25">
        <f t="shared" si="64"/>
        <v>0</v>
      </c>
      <c r="BG98" s="25">
        <f t="shared" si="64"/>
        <v>26</v>
      </c>
      <c r="BH98" s="25">
        <f t="shared" si="64"/>
        <v>37</v>
      </c>
      <c r="BI98" s="25">
        <f t="shared" si="64"/>
        <v>25</v>
      </c>
      <c r="BJ98" s="25">
        <f t="shared" si="64"/>
        <v>25.59</v>
      </c>
      <c r="BK98" s="25">
        <f t="shared" si="64"/>
        <v>34</v>
      </c>
      <c r="BL98" s="25">
        <f t="shared" si="64"/>
        <v>304</v>
      </c>
      <c r="BM98" s="25">
        <f t="shared" si="64"/>
        <v>138.88</v>
      </c>
      <c r="BN98" s="25">
        <f t="shared" si="64"/>
        <v>20</v>
      </c>
      <c r="BO98" s="25">
        <f t="shared" ref="BO98" si="65">BO46</f>
        <v>10000</v>
      </c>
    </row>
    <row r="99" spans="1:69" ht="17.399999999999999" x14ac:dyDescent="0.35">
      <c r="B99" s="16" t="s">
        <v>28</v>
      </c>
      <c r="C99" s="17" t="s">
        <v>27</v>
      </c>
      <c r="D99" s="18">
        <f t="shared" ref="D99:BN99" si="66">D98/1000</f>
        <v>7.2719999999999993E-2</v>
      </c>
      <c r="E99" s="18">
        <f t="shared" si="66"/>
        <v>7.5999999999999998E-2</v>
      </c>
      <c r="F99" s="18">
        <f t="shared" si="66"/>
        <v>8.6999999999999994E-2</v>
      </c>
      <c r="G99" s="18">
        <f t="shared" si="66"/>
        <v>0.59</v>
      </c>
      <c r="H99" s="18">
        <f t="shared" si="66"/>
        <v>1.25</v>
      </c>
      <c r="I99" s="18">
        <f t="shared" si="66"/>
        <v>0.72</v>
      </c>
      <c r="J99" s="18">
        <f t="shared" si="66"/>
        <v>7.492E-2</v>
      </c>
      <c r="K99" s="18">
        <f t="shared" si="66"/>
        <v>0.72869000000000006</v>
      </c>
      <c r="L99" s="18">
        <f t="shared" si="66"/>
        <v>0.21088999999999999</v>
      </c>
      <c r="M99" s="18">
        <f t="shared" si="66"/>
        <v>0.52900000000000003</v>
      </c>
      <c r="N99" s="18">
        <f t="shared" si="66"/>
        <v>0.10438</v>
      </c>
      <c r="O99" s="18">
        <f t="shared" si="66"/>
        <v>0.33124000000000003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0.752</v>
      </c>
      <c r="V99" s="18">
        <f t="shared" si="66"/>
        <v>0.35255999999999998</v>
      </c>
      <c r="W99" s="18">
        <f>W98/1000</f>
        <v>0.13900000000000001</v>
      </c>
      <c r="X99" s="18">
        <f t="shared" si="66"/>
        <v>1.41E-2</v>
      </c>
      <c r="Y99" s="18">
        <f t="shared" si="66"/>
        <v>0</v>
      </c>
      <c r="Z99" s="18">
        <f t="shared" si="66"/>
        <v>0.46100000000000002</v>
      </c>
      <c r="AA99" s="18">
        <f t="shared" si="66"/>
        <v>0.34100000000000003</v>
      </c>
      <c r="AB99" s="18">
        <f t="shared" si="66"/>
        <v>0.36099999999999999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0.45400000000000001</v>
      </c>
      <c r="AF99" s="18">
        <f t="shared" si="66"/>
        <v>0.20899999999999999</v>
      </c>
      <c r="AG99" s="18">
        <f t="shared" si="66"/>
        <v>0.22727</v>
      </c>
      <c r="AH99" s="18">
        <f t="shared" si="66"/>
        <v>6.9199999999999998E-2</v>
      </c>
      <c r="AI99" s="18">
        <f t="shared" si="66"/>
        <v>5.9249999999999997E-2</v>
      </c>
      <c r="AJ99" s="18">
        <f t="shared" si="66"/>
        <v>0.05</v>
      </c>
      <c r="AK99" s="18">
        <f t="shared" si="66"/>
        <v>0.19</v>
      </c>
      <c r="AL99" s="18">
        <f t="shared" si="66"/>
        <v>0.2</v>
      </c>
      <c r="AM99" s="18">
        <f t="shared" si="66"/>
        <v>0.63684000000000007</v>
      </c>
      <c r="AN99" s="18">
        <f t="shared" si="66"/>
        <v>0.26700000000000002</v>
      </c>
      <c r="AO99" s="18">
        <f t="shared" si="66"/>
        <v>0</v>
      </c>
      <c r="AP99" s="18">
        <f t="shared" si="66"/>
        <v>0.2069</v>
      </c>
      <c r="AQ99" s="18">
        <f t="shared" si="66"/>
        <v>6.3750000000000001E-2</v>
      </c>
      <c r="AR99" s="18">
        <f t="shared" si="66"/>
        <v>6.5329999999999999E-2</v>
      </c>
      <c r="AS99" s="18">
        <f t="shared" si="66"/>
        <v>7.5999999999999998E-2</v>
      </c>
      <c r="AT99" s="18">
        <f t="shared" si="66"/>
        <v>6.429E-2</v>
      </c>
      <c r="AU99" s="18">
        <f t="shared" si="66"/>
        <v>6.071E-2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6.8000000000000005E-2</v>
      </c>
      <c r="AY99" s="18">
        <f t="shared" si="66"/>
        <v>0.06</v>
      </c>
      <c r="AZ99" s="18">
        <f t="shared" si="66"/>
        <v>0.13733000000000001</v>
      </c>
      <c r="BA99" s="18">
        <f t="shared" si="66"/>
        <v>0.29599999999999999</v>
      </c>
      <c r="BB99" s="18">
        <f t="shared" si="66"/>
        <v>0.59299999999999997</v>
      </c>
      <c r="BC99" s="18">
        <f t="shared" si="66"/>
        <v>0.55800000000000005</v>
      </c>
      <c r="BD99" s="18">
        <f t="shared" si="66"/>
        <v>0.23100000000000001</v>
      </c>
      <c r="BE99" s="18">
        <f t="shared" si="66"/>
        <v>0.40100000000000002</v>
      </c>
      <c r="BF99" s="18">
        <f t="shared" si="66"/>
        <v>0</v>
      </c>
      <c r="BG99" s="18">
        <f t="shared" si="66"/>
        <v>2.5999999999999999E-2</v>
      </c>
      <c r="BH99" s="18">
        <f t="shared" si="66"/>
        <v>3.6999999999999998E-2</v>
      </c>
      <c r="BI99" s="18">
        <f t="shared" si="66"/>
        <v>2.5000000000000001E-2</v>
      </c>
      <c r="BJ99" s="18">
        <f t="shared" si="66"/>
        <v>2.5589999999999998E-2</v>
      </c>
      <c r="BK99" s="18">
        <f t="shared" si="66"/>
        <v>3.4000000000000002E-2</v>
      </c>
      <c r="BL99" s="18">
        <f t="shared" si="66"/>
        <v>0.30399999999999999</v>
      </c>
      <c r="BM99" s="18">
        <f t="shared" si="66"/>
        <v>0.13888</v>
      </c>
      <c r="BN99" s="18">
        <f t="shared" si="66"/>
        <v>0.02</v>
      </c>
      <c r="BO99" s="18">
        <f t="shared" ref="BO99" si="67">BO98/1000</f>
        <v>10</v>
      </c>
    </row>
    <row r="100" spans="1:69" ht="17.399999999999999" x14ac:dyDescent="0.35">
      <c r="A100" s="26"/>
      <c r="B100" s="27" t="s">
        <v>29</v>
      </c>
      <c r="C100" s="99"/>
      <c r="D100" s="28">
        <f t="shared" ref="D100:BN100" si="68">D96*D98</f>
        <v>0</v>
      </c>
      <c r="E100" s="28">
        <f t="shared" si="68"/>
        <v>0</v>
      </c>
      <c r="F100" s="28">
        <f t="shared" si="68"/>
        <v>35.061</v>
      </c>
      <c r="G100" s="28">
        <f t="shared" si="68"/>
        <v>10.973999999999998</v>
      </c>
      <c r="H100" s="28">
        <f t="shared" si="68"/>
        <v>0</v>
      </c>
      <c r="I100" s="28">
        <f t="shared" si="68"/>
        <v>0</v>
      </c>
      <c r="J100" s="28">
        <f t="shared" si="68"/>
        <v>27.870239999999999</v>
      </c>
      <c r="K100" s="28">
        <f t="shared" si="68"/>
        <v>45.178780000000003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43.71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38.874000000000002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60.45</v>
      </c>
      <c r="AK100" s="28">
        <f t="shared" si="68"/>
        <v>5.31867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12.915839999999999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280.35253</v>
      </c>
      <c r="BQ100" s="30">
        <f>BP100/$C$9</f>
        <v>9.0436300000000003</v>
      </c>
    </row>
    <row r="101" spans="1:69" ht="17.399999999999999" x14ac:dyDescent="0.35">
      <c r="A101" s="26"/>
      <c r="B101" s="27" t="s">
        <v>30</v>
      </c>
      <c r="C101" s="99"/>
      <c r="D101" s="28">
        <f t="shared" ref="D101:BN101" si="70">D96*D98</f>
        <v>0</v>
      </c>
      <c r="E101" s="28">
        <f t="shared" si="70"/>
        <v>0</v>
      </c>
      <c r="F101" s="28">
        <f t="shared" si="70"/>
        <v>35.061</v>
      </c>
      <c r="G101" s="28">
        <f t="shared" si="70"/>
        <v>10.973999999999998</v>
      </c>
      <c r="H101" s="28">
        <f t="shared" si="70"/>
        <v>0</v>
      </c>
      <c r="I101" s="28">
        <f t="shared" si="70"/>
        <v>0</v>
      </c>
      <c r="J101" s="28">
        <f t="shared" si="70"/>
        <v>27.870239999999999</v>
      </c>
      <c r="K101" s="28">
        <f t="shared" si="70"/>
        <v>45.178780000000003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43.71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38.874000000000002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60.45</v>
      </c>
      <c r="AK101" s="28">
        <f t="shared" si="70"/>
        <v>5.31867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12.915839999999999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280.35253</v>
      </c>
      <c r="BQ101" s="30">
        <f>BP101/$C$9</f>
        <v>9.0436300000000003</v>
      </c>
    </row>
    <row r="103" spans="1:69" x14ac:dyDescent="0.3">
      <c r="J103" s="1"/>
    </row>
    <row r="104" spans="1:69" ht="15" customHeight="1" x14ac:dyDescent="0.3">
      <c r="A104" s="103"/>
      <c r="B104" s="3" t="s">
        <v>2</v>
      </c>
      <c r="C104" s="101" t="s">
        <v>3</v>
      </c>
      <c r="D104" s="100" t="str">
        <f t="shared" ref="D104:BN104" si="72">D7</f>
        <v>Хлеб пшеничный</v>
      </c>
      <c r="E104" s="100" t="str">
        <f t="shared" si="72"/>
        <v>Хлеб ржано-пшеничный</v>
      </c>
      <c r="F104" s="100" t="str">
        <f t="shared" si="72"/>
        <v>Сахар</v>
      </c>
      <c r="G104" s="100" t="str">
        <f t="shared" si="72"/>
        <v>Чай</v>
      </c>
      <c r="H104" s="100" t="str">
        <f t="shared" si="72"/>
        <v>Какао</v>
      </c>
      <c r="I104" s="100" t="str">
        <f t="shared" si="72"/>
        <v>Кофейный напиток</v>
      </c>
      <c r="J104" s="100" t="str">
        <f t="shared" si="72"/>
        <v>Молоко 2,5%</v>
      </c>
      <c r="K104" s="100" t="str">
        <f t="shared" si="72"/>
        <v>Масло сливочное</v>
      </c>
      <c r="L104" s="100" t="str">
        <f t="shared" si="72"/>
        <v>Сметана 15%</v>
      </c>
      <c r="M104" s="100" t="str">
        <f t="shared" si="72"/>
        <v>Молоко сухое</v>
      </c>
      <c r="N104" s="100" t="str">
        <f t="shared" si="72"/>
        <v>Снежок 2,5 %</v>
      </c>
      <c r="O104" s="100" t="str">
        <f t="shared" si="72"/>
        <v>Творог 5%</v>
      </c>
      <c r="P104" s="100" t="str">
        <f t="shared" si="72"/>
        <v>Молоко сгущенное</v>
      </c>
      <c r="Q104" s="100" t="str">
        <f t="shared" si="72"/>
        <v xml:space="preserve">Джем Сава </v>
      </c>
      <c r="R104" s="100" t="str">
        <f t="shared" si="72"/>
        <v>Сыр</v>
      </c>
      <c r="S104" s="100" t="str">
        <f t="shared" si="72"/>
        <v>Зеленый горошек</v>
      </c>
      <c r="T104" s="100" t="str">
        <f t="shared" si="72"/>
        <v>Кукуруза консервирован.</v>
      </c>
      <c r="U104" s="100" t="str">
        <f t="shared" si="72"/>
        <v>Консервы рыбные</v>
      </c>
      <c r="V104" s="100" t="str">
        <f t="shared" si="72"/>
        <v>Огурцы консервирован.</v>
      </c>
      <c r="W104" s="100" t="str">
        <f>W7</f>
        <v>Огурцы свежие</v>
      </c>
      <c r="X104" s="100" t="str">
        <f t="shared" si="72"/>
        <v>Яйцо</v>
      </c>
      <c r="Y104" s="100" t="str">
        <f t="shared" si="72"/>
        <v>Икра кабачковая</v>
      </c>
      <c r="Z104" s="100" t="str">
        <f t="shared" si="72"/>
        <v>Изюм</v>
      </c>
      <c r="AA104" s="100" t="str">
        <f t="shared" si="72"/>
        <v>Курага</v>
      </c>
      <c r="AB104" s="100" t="str">
        <f t="shared" si="72"/>
        <v>Чернослив</v>
      </c>
      <c r="AC104" s="100" t="str">
        <f t="shared" si="72"/>
        <v>Шиповник</v>
      </c>
      <c r="AD104" s="100" t="str">
        <f t="shared" si="72"/>
        <v>Сухофрукты</v>
      </c>
      <c r="AE104" s="100" t="str">
        <f t="shared" si="72"/>
        <v>Ягода свежемороженная</v>
      </c>
      <c r="AF104" s="100" t="str">
        <f t="shared" si="72"/>
        <v>Лимон</v>
      </c>
      <c r="AG104" s="100" t="str">
        <f t="shared" si="72"/>
        <v>Кисель</v>
      </c>
      <c r="AH104" s="100" t="str">
        <f t="shared" si="72"/>
        <v xml:space="preserve">Сок </v>
      </c>
      <c r="AI104" s="100" t="str">
        <f t="shared" si="72"/>
        <v>Макаронные изделия</v>
      </c>
      <c r="AJ104" s="100" t="str">
        <f t="shared" si="72"/>
        <v>Мука</v>
      </c>
      <c r="AK104" s="100" t="str">
        <f t="shared" si="72"/>
        <v>Дрожжи</v>
      </c>
      <c r="AL104" s="100" t="str">
        <f t="shared" si="72"/>
        <v>Печенье</v>
      </c>
      <c r="AM104" s="100" t="str">
        <f t="shared" si="72"/>
        <v>Пряники</v>
      </c>
      <c r="AN104" s="100" t="str">
        <f t="shared" si="72"/>
        <v>Вафли</v>
      </c>
      <c r="AO104" s="100" t="str">
        <f t="shared" si="72"/>
        <v>Конфеты</v>
      </c>
      <c r="AP104" s="100" t="str">
        <f t="shared" si="72"/>
        <v>Повидло Сава</v>
      </c>
      <c r="AQ104" s="100" t="str">
        <f t="shared" si="72"/>
        <v>Крупа геркулес</v>
      </c>
      <c r="AR104" s="100" t="str">
        <f t="shared" si="72"/>
        <v>Крупа горох</v>
      </c>
      <c r="AS104" s="100" t="str">
        <f t="shared" si="72"/>
        <v>Крупа гречневая</v>
      </c>
      <c r="AT104" s="100" t="str">
        <f t="shared" si="72"/>
        <v>Крупа кукурузная</v>
      </c>
      <c r="AU104" s="100" t="str">
        <f t="shared" si="72"/>
        <v>Крупа манная</v>
      </c>
      <c r="AV104" s="100" t="str">
        <f t="shared" si="72"/>
        <v>Крупа перловая</v>
      </c>
      <c r="AW104" s="100" t="str">
        <f t="shared" si="72"/>
        <v>Крупа пшеничная</v>
      </c>
      <c r="AX104" s="100" t="str">
        <f t="shared" si="72"/>
        <v>Крупа пшено</v>
      </c>
      <c r="AY104" s="100" t="str">
        <f t="shared" si="72"/>
        <v>Крупа ячневая</v>
      </c>
      <c r="AZ104" s="100" t="str">
        <f t="shared" si="72"/>
        <v>Рис</v>
      </c>
      <c r="BA104" s="100" t="str">
        <f t="shared" si="72"/>
        <v>Цыпленок бройлер</v>
      </c>
      <c r="BB104" s="100" t="str">
        <f t="shared" si="72"/>
        <v>Филе куриное</v>
      </c>
      <c r="BC104" s="100" t="str">
        <f t="shared" si="72"/>
        <v>Фарш говяжий</v>
      </c>
      <c r="BD104" s="100" t="str">
        <f t="shared" si="72"/>
        <v>Печень куриная</v>
      </c>
      <c r="BE104" s="100" t="str">
        <f t="shared" si="72"/>
        <v>Филе минтая</v>
      </c>
      <c r="BF104" s="100" t="str">
        <f t="shared" si="72"/>
        <v>Филе сельди слабосол.</v>
      </c>
      <c r="BG104" s="100" t="str">
        <f t="shared" si="72"/>
        <v>Картофель</v>
      </c>
      <c r="BH104" s="100" t="str">
        <f t="shared" si="72"/>
        <v>Морковь</v>
      </c>
      <c r="BI104" s="100" t="str">
        <f t="shared" si="72"/>
        <v>Лук</v>
      </c>
      <c r="BJ104" s="100" t="str">
        <f t="shared" si="72"/>
        <v>Капуста</v>
      </c>
      <c r="BK104" s="100" t="str">
        <f t="shared" si="72"/>
        <v>Свекла</v>
      </c>
      <c r="BL104" s="100" t="str">
        <f t="shared" si="72"/>
        <v>Томатная паста</v>
      </c>
      <c r="BM104" s="100" t="str">
        <f t="shared" si="72"/>
        <v>Масло растительное</v>
      </c>
      <c r="BN104" s="100" t="str">
        <f t="shared" si="72"/>
        <v>Соль</v>
      </c>
      <c r="BO104" s="100" t="str">
        <f t="shared" ref="BO104" si="73">BO7</f>
        <v>Аскорбиновая кислота</v>
      </c>
      <c r="BP104" s="94" t="s">
        <v>4</v>
      </c>
      <c r="BQ104" s="94" t="s">
        <v>5</v>
      </c>
    </row>
    <row r="105" spans="1:69" ht="45.75" customHeight="1" x14ac:dyDescent="0.3">
      <c r="A105" s="104"/>
      <c r="B105" s="4" t="s">
        <v>6</v>
      </c>
      <c r="C105" s="102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94"/>
      <c r="BQ105" s="94"/>
    </row>
    <row r="106" spans="1:69" x14ac:dyDescent="0.3">
      <c r="A106" s="95" t="s">
        <v>20</v>
      </c>
      <c r="B106" s="14" t="s">
        <v>21</v>
      </c>
      <c r="C106" s="96">
        <f>$F$6</f>
        <v>31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7.0000000000000001E-3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3">
      <c r="A107" s="95"/>
      <c r="B107" t="s">
        <v>14</v>
      </c>
      <c r="C107" s="97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3">
      <c r="A108" s="95"/>
      <c r="B108" s="9" t="s">
        <v>22</v>
      </c>
      <c r="C108" s="97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3">
      <c r="A109" s="95"/>
      <c r="B109" s="15"/>
      <c r="C109" s="97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3">
      <c r="A110" s="95"/>
      <c r="B110" s="5"/>
      <c r="C110" s="98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399999999999999" x14ac:dyDescent="0.35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7.0000000000000001E-3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399999999999999" x14ac:dyDescent="0.35">
      <c r="B112" s="16" t="s">
        <v>24</v>
      </c>
      <c r="C112" s="17"/>
      <c r="D112" s="19">
        <f t="shared" ref="D112:BN112" si="80">PRODUCT(D111,$F$6)</f>
        <v>0.62</v>
      </c>
      <c r="E112" s="19">
        <f t="shared" si="80"/>
        <v>0</v>
      </c>
      <c r="F112" s="19">
        <f t="shared" si="80"/>
        <v>0.31</v>
      </c>
      <c r="G112" s="19">
        <f t="shared" si="80"/>
        <v>1.8599999999999998E-2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0.217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4.4639999999999995</v>
      </c>
      <c r="BH112" s="19">
        <f t="shared" si="80"/>
        <v>0.77500000000000002</v>
      </c>
      <c r="BI112" s="19">
        <f t="shared" si="80"/>
        <v>0.434</v>
      </c>
      <c r="BJ112" s="19">
        <f t="shared" si="80"/>
        <v>1.395</v>
      </c>
      <c r="BK112" s="19">
        <f t="shared" si="80"/>
        <v>0</v>
      </c>
      <c r="BL112" s="19">
        <f t="shared" si="80"/>
        <v>0</v>
      </c>
      <c r="BM112" s="19">
        <f t="shared" si="80"/>
        <v>0.124</v>
      </c>
      <c r="BN112" s="19">
        <f t="shared" si="80"/>
        <v>1.55E-2</v>
      </c>
      <c r="BO112" s="19">
        <f t="shared" ref="BO112" si="81">PRODUCT(BO111,$F$6)</f>
        <v>0</v>
      </c>
    </row>
    <row r="114" spans="1:69" ht="17.399999999999999" x14ac:dyDescent="0.35">
      <c r="A114" s="22"/>
      <c r="B114" s="23" t="s">
        <v>26</v>
      </c>
      <c r="C114" s="24" t="s">
        <v>27</v>
      </c>
      <c r="D114" s="25">
        <f t="shared" ref="D114:BN114" si="82">D46</f>
        <v>72.72</v>
      </c>
      <c r="E114" s="25">
        <f t="shared" si="82"/>
        <v>76</v>
      </c>
      <c r="F114" s="25">
        <f t="shared" si="82"/>
        <v>87</v>
      </c>
      <c r="G114" s="25">
        <f t="shared" si="82"/>
        <v>590</v>
      </c>
      <c r="H114" s="25">
        <f t="shared" si="82"/>
        <v>1250</v>
      </c>
      <c r="I114" s="25">
        <f t="shared" si="82"/>
        <v>720</v>
      </c>
      <c r="J114" s="25">
        <f t="shared" si="82"/>
        <v>74.92</v>
      </c>
      <c r="K114" s="25">
        <f t="shared" si="82"/>
        <v>728.69</v>
      </c>
      <c r="L114" s="25">
        <f t="shared" si="82"/>
        <v>210.89</v>
      </c>
      <c r="M114" s="25">
        <f t="shared" si="82"/>
        <v>529</v>
      </c>
      <c r="N114" s="25">
        <f t="shared" si="82"/>
        <v>104.38</v>
      </c>
      <c r="O114" s="25">
        <f t="shared" si="82"/>
        <v>331.24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752</v>
      </c>
      <c r="V114" s="25">
        <f t="shared" si="82"/>
        <v>352.56</v>
      </c>
      <c r="W114" s="25">
        <f>W46</f>
        <v>139</v>
      </c>
      <c r="X114" s="25">
        <f t="shared" si="82"/>
        <v>14.1</v>
      </c>
      <c r="Y114" s="25">
        <f t="shared" si="82"/>
        <v>0</v>
      </c>
      <c r="Z114" s="25">
        <f t="shared" si="82"/>
        <v>461</v>
      </c>
      <c r="AA114" s="25">
        <f t="shared" si="82"/>
        <v>341</v>
      </c>
      <c r="AB114" s="25">
        <f t="shared" si="82"/>
        <v>361</v>
      </c>
      <c r="AC114" s="25">
        <f t="shared" si="82"/>
        <v>250</v>
      </c>
      <c r="AD114" s="25">
        <f t="shared" si="82"/>
        <v>145</v>
      </c>
      <c r="AE114" s="25">
        <f t="shared" si="82"/>
        <v>454</v>
      </c>
      <c r="AF114" s="25">
        <f t="shared" si="82"/>
        <v>209</v>
      </c>
      <c r="AG114" s="25">
        <f t="shared" si="82"/>
        <v>227.27</v>
      </c>
      <c r="AH114" s="25">
        <f t="shared" si="82"/>
        <v>69.2</v>
      </c>
      <c r="AI114" s="25">
        <f t="shared" si="82"/>
        <v>59.25</v>
      </c>
      <c r="AJ114" s="25">
        <f t="shared" si="82"/>
        <v>50</v>
      </c>
      <c r="AK114" s="25">
        <f t="shared" si="82"/>
        <v>190</v>
      </c>
      <c r="AL114" s="25">
        <f t="shared" si="82"/>
        <v>200</v>
      </c>
      <c r="AM114" s="25">
        <f t="shared" si="82"/>
        <v>636.84</v>
      </c>
      <c r="AN114" s="25">
        <f t="shared" si="82"/>
        <v>267</v>
      </c>
      <c r="AO114" s="25">
        <f t="shared" si="82"/>
        <v>0</v>
      </c>
      <c r="AP114" s="25">
        <f t="shared" si="82"/>
        <v>206.9</v>
      </c>
      <c r="AQ114" s="25">
        <f t="shared" si="82"/>
        <v>63.75</v>
      </c>
      <c r="AR114" s="25">
        <f t="shared" si="82"/>
        <v>65.33</v>
      </c>
      <c r="AS114" s="25">
        <f t="shared" si="82"/>
        <v>76</v>
      </c>
      <c r="AT114" s="25">
        <f t="shared" si="82"/>
        <v>64.290000000000006</v>
      </c>
      <c r="AU114" s="25">
        <f t="shared" si="82"/>
        <v>60.71</v>
      </c>
      <c r="AV114" s="25">
        <f t="shared" si="82"/>
        <v>51.25</v>
      </c>
      <c r="AW114" s="25">
        <f t="shared" si="82"/>
        <v>77.14</v>
      </c>
      <c r="AX114" s="25">
        <f t="shared" si="82"/>
        <v>68</v>
      </c>
      <c r="AY114" s="25">
        <f t="shared" si="82"/>
        <v>60</v>
      </c>
      <c r="AZ114" s="25">
        <f t="shared" si="82"/>
        <v>137.33000000000001</v>
      </c>
      <c r="BA114" s="25">
        <f t="shared" si="82"/>
        <v>296</v>
      </c>
      <c r="BB114" s="25">
        <f t="shared" si="82"/>
        <v>593</v>
      </c>
      <c r="BC114" s="25">
        <f t="shared" si="82"/>
        <v>558</v>
      </c>
      <c r="BD114" s="25">
        <f t="shared" si="82"/>
        <v>231</v>
      </c>
      <c r="BE114" s="25">
        <f t="shared" si="82"/>
        <v>401</v>
      </c>
      <c r="BF114" s="25">
        <f t="shared" si="82"/>
        <v>0</v>
      </c>
      <c r="BG114" s="25">
        <f t="shared" si="82"/>
        <v>26</v>
      </c>
      <c r="BH114" s="25">
        <f t="shared" si="82"/>
        <v>37</v>
      </c>
      <c r="BI114" s="25">
        <f t="shared" si="82"/>
        <v>25</v>
      </c>
      <c r="BJ114" s="25">
        <f t="shared" si="82"/>
        <v>25.59</v>
      </c>
      <c r="BK114" s="25">
        <f t="shared" si="82"/>
        <v>34</v>
      </c>
      <c r="BL114" s="25">
        <f t="shared" si="82"/>
        <v>304</v>
      </c>
      <c r="BM114" s="25">
        <f t="shared" si="82"/>
        <v>138.88</v>
      </c>
      <c r="BN114" s="25">
        <f t="shared" si="82"/>
        <v>20</v>
      </c>
      <c r="BO114" s="25">
        <f t="shared" ref="BO114" si="83">BO46</f>
        <v>10000</v>
      </c>
    </row>
    <row r="115" spans="1:69" ht="17.399999999999999" x14ac:dyDescent="0.35">
      <c r="B115" s="16" t="s">
        <v>28</v>
      </c>
      <c r="C115" s="17" t="s">
        <v>27</v>
      </c>
      <c r="D115" s="18">
        <f t="shared" ref="D115:BN115" si="84">D114/1000</f>
        <v>7.2719999999999993E-2</v>
      </c>
      <c r="E115" s="18">
        <f t="shared" si="84"/>
        <v>7.5999999999999998E-2</v>
      </c>
      <c r="F115" s="18">
        <f t="shared" si="84"/>
        <v>8.6999999999999994E-2</v>
      </c>
      <c r="G115" s="18">
        <f t="shared" si="84"/>
        <v>0.59</v>
      </c>
      <c r="H115" s="18">
        <f t="shared" si="84"/>
        <v>1.25</v>
      </c>
      <c r="I115" s="18">
        <f t="shared" si="84"/>
        <v>0.72</v>
      </c>
      <c r="J115" s="18">
        <f t="shared" si="84"/>
        <v>7.492E-2</v>
      </c>
      <c r="K115" s="18">
        <f t="shared" si="84"/>
        <v>0.72869000000000006</v>
      </c>
      <c r="L115" s="18">
        <f t="shared" si="84"/>
        <v>0.21088999999999999</v>
      </c>
      <c r="M115" s="18">
        <f t="shared" si="84"/>
        <v>0.52900000000000003</v>
      </c>
      <c r="N115" s="18">
        <f t="shared" si="84"/>
        <v>0.10438</v>
      </c>
      <c r="O115" s="18">
        <f t="shared" si="84"/>
        <v>0.33124000000000003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0.752</v>
      </c>
      <c r="V115" s="18">
        <f t="shared" si="84"/>
        <v>0.35255999999999998</v>
      </c>
      <c r="W115" s="18">
        <f>W114/1000</f>
        <v>0.13900000000000001</v>
      </c>
      <c r="X115" s="18">
        <f t="shared" si="84"/>
        <v>1.41E-2</v>
      </c>
      <c r="Y115" s="18">
        <f t="shared" si="84"/>
        <v>0</v>
      </c>
      <c r="Z115" s="18">
        <f t="shared" si="84"/>
        <v>0.46100000000000002</v>
      </c>
      <c r="AA115" s="18">
        <f t="shared" si="84"/>
        <v>0.34100000000000003</v>
      </c>
      <c r="AB115" s="18">
        <f t="shared" si="84"/>
        <v>0.36099999999999999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0.45400000000000001</v>
      </c>
      <c r="AF115" s="18">
        <f t="shared" si="84"/>
        <v>0.20899999999999999</v>
      </c>
      <c r="AG115" s="18">
        <f t="shared" si="84"/>
        <v>0.22727</v>
      </c>
      <c r="AH115" s="18">
        <f t="shared" si="84"/>
        <v>6.9199999999999998E-2</v>
      </c>
      <c r="AI115" s="18">
        <f t="shared" si="84"/>
        <v>5.9249999999999997E-2</v>
      </c>
      <c r="AJ115" s="18">
        <f t="shared" si="84"/>
        <v>0.05</v>
      </c>
      <c r="AK115" s="18">
        <f t="shared" si="84"/>
        <v>0.19</v>
      </c>
      <c r="AL115" s="18">
        <f t="shared" si="84"/>
        <v>0.2</v>
      </c>
      <c r="AM115" s="18">
        <f t="shared" si="84"/>
        <v>0.63684000000000007</v>
      </c>
      <c r="AN115" s="18">
        <f t="shared" si="84"/>
        <v>0.26700000000000002</v>
      </c>
      <c r="AO115" s="18">
        <f t="shared" si="84"/>
        <v>0</v>
      </c>
      <c r="AP115" s="18">
        <f t="shared" si="84"/>
        <v>0.2069</v>
      </c>
      <c r="AQ115" s="18">
        <f t="shared" si="84"/>
        <v>6.3750000000000001E-2</v>
      </c>
      <c r="AR115" s="18">
        <f t="shared" si="84"/>
        <v>6.5329999999999999E-2</v>
      </c>
      <c r="AS115" s="18">
        <f t="shared" si="84"/>
        <v>7.5999999999999998E-2</v>
      </c>
      <c r="AT115" s="18">
        <f t="shared" si="84"/>
        <v>6.429E-2</v>
      </c>
      <c r="AU115" s="18">
        <f t="shared" si="84"/>
        <v>6.071E-2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6.8000000000000005E-2</v>
      </c>
      <c r="AY115" s="18">
        <f t="shared" si="84"/>
        <v>0.06</v>
      </c>
      <c r="AZ115" s="18">
        <f t="shared" si="84"/>
        <v>0.13733000000000001</v>
      </c>
      <c r="BA115" s="18">
        <f t="shared" si="84"/>
        <v>0.29599999999999999</v>
      </c>
      <c r="BB115" s="18">
        <f t="shared" si="84"/>
        <v>0.59299999999999997</v>
      </c>
      <c r="BC115" s="18">
        <f t="shared" si="84"/>
        <v>0.55800000000000005</v>
      </c>
      <c r="BD115" s="18">
        <f t="shared" si="84"/>
        <v>0.23100000000000001</v>
      </c>
      <c r="BE115" s="18">
        <f t="shared" si="84"/>
        <v>0.40100000000000002</v>
      </c>
      <c r="BF115" s="18">
        <f t="shared" si="84"/>
        <v>0</v>
      </c>
      <c r="BG115" s="18">
        <f t="shared" si="84"/>
        <v>2.5999999999999999E-2</v>
      </c>
      <c r="BH115" s="18">
        <f t="shared" si="84"/>
        <v>3.6999999999999998E-2</v>
      </c>
      <c r="BI115" s="18">
        <f t="shared" si="84"/>
        <v>2.5000000000000001E-2</v>
      </c>
      <c r="BJ115" s="18">
        <f t="shared" si="84"/>
        <v>2.5589999999999998E-2</v>
      </c>
      <c r="BK115" s="18">
        <f t="shared" si="84"/>
        <v>3.4000000000000002E-2</v>
      </c>
      <c r="BL115" s="18">
        <f t="shared" si="84"/>
        <v>0.30399999999999999</v>
      </c>
      <c r="BM115" s="18">
        <f t="shared" si="84"/>
        <v>0.13888</v>
      </c>
      <c r="BN115" s="18">
        <f t="shared" si="84"/>
        <v>0.02</v>
      </c>
      <c r="BO115" s="18">
        <f t="shared" ref="BO115" si="85">BO114/1000</f>
        <v>10</v>
      </c>
    </row>
    <row r="116" spans="1:69" ht="17.399999999999999" x14ac:dyDescent="0.35">
      <c r="A116" s="26"/>
      <c r="B116" s="27" t="s">
        <v>29</v>
      </c>
      <c r="C116" s="99"/>
      <c r="D116" s="28">
        <f t="shared" ref="D116:BN116" si="86">D112*D114</f>
        <v>45.086399999999998</v>
      </c>
      <c r="E116" s="28">
        <f t="shared" si="86"/>
        <v>0</v>
      </c>
      <c r="F116" s="28">
        <f t="shared" si="86"/>
        <v>26.97</v>
      </c>
      <c r="G116" s="28">
        <f t="shared" si="86"/>
        <v>10.973999999999998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158.12573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116.06399999999999</v>
      </c>
      <c r="BH116" s="28">
        <f t="shared" si="86"/>
        <v>28.675000000000001</v>
      </c>
      <c r="BI116" s="28">
        <f t="shared" si="86"/>
        <v>10.85</v>
      </c>
      <c r="BJ116" s="28">
        <f t="shared" si="86"/>
        <v>35.698050000000002</v>
      </c>
      <c r="BK116" s="28">
        <f t="shared" si="86"/>
        <v>0</v>
      </c>
      <c r="BL116" s="28">
        <f t="shared" si="86"/>
        <v>0</v>
      </c>
      <c r="BM116" s="28">
        <f t="shared" si="86"/>
        <v>17.221119999999999</v>
      </c>
      <c r="BN116" s="28">
        <f t="shared" si="86"/>
        <v>0.31</v>
      </c>
      <c r="BO116" s="28">
        <f t="shared" ref="BO116" si="87">BO112*BO114</f>
        <v>0</v>
      </c>
      <c r="BP116" s="29">
        <f>SUM(D116:BN116)</f>
        <v>449.97430000000008</v>
      </c>
      <c r="BQ116" s="30">
        <f>BP116/$C$9</f>
        <v>14.515300000000003</v>
      </c>
    </row>
    <row r="117" spans="1:69" ht="17.399999999999999" x14ac:dyDescent="0.35">
      <c r="A117" s="26"/>
      <c r="B117" s="27" t="s">
        <v>30</v>
      </c>
      <c r="C117" s="99"/>
      <c r="D117" s="28">
        <f t="shared" ref="D117:BN117" si="88">D112*D114</f>
        <v>45.086399999999998</v>
      </c>
      <c r="E117" s="28">
        <f t="shared" si="88"/>
        <v>0</v>
      </c>
      <c r="F117" s="28">
        <f t="shared" si="88"/>
        <v>26.97</v>
      </c>
      <c r="G117" s="28">
        <f t="shared" si="88"/>
        <v>10.973999999999998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158.12573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116.06399999999999</v>
      </c>
      <c r="BH117" s="28">
        <f t="shared" si="88"/>
        <v>28.675000000000001</v>
      </c>
      <c r="BI117" s="28">
        <f t="shared" si="88"/>
        <v>10.85</v>
      </c>
      <c r="BJ117" s="28">
        <f t="shared" si="88"/>
        <v>35.698050000000002</v>
      </c>
      <c r="BK117" s="28">
        <f t="shared" si="88"/>
        <v>0</v>
      </c>
      <c r="BL117" s="28">
        <f t="shared" si="88"/>
        <v>0</v>
      </c>
      <c r="BM117" s="28">
        <f t="shared" si="88"/>
        <v>17.221119999999999</v>
      </c>
      <c r="BN117" s="28">
        <f t="shared" si="88"/>
        <v>0.31</v>
      </c>
      <c r="BO117" s="28">
        <f t="shared" ref="BO117" si="89">BO112*BO114</f>
        <v>0</v>
      </c>
      <c r="BP117" s="29">
        <f>SUM(D117:BN117)</f>
        <v>449.97430000000008</v>
      </c>
      <c r="BQ117" s="30">
        <f>BP117/$C$9</f>
        <v>14.515300000000003</v>
      </c>
    </row>
  </sheetData>
  <mergeCells count="361"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</mergeCells>
  <pageMargins left="0.70866141732283472" right="0.70866141732283472" top="0.74803149606299213" bottom="0.74803149606299213" header="0.31496062992125984" footer="0.31496062992125984"/>
  <pageSetup paperSize="9" scale="91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1" sqref="J1:M5"/>
    </sheetView>
  </sheetViews>
  <sheetFormatPr defaultRowHeight="14.4" x14ac:dyDescent="0.3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 x14ac:dyDescent="0.3">
      <c r="J1" s="111" t="s">
        <v>87</v>
      </c>
      <c r="K1" s="111"/>
      <c r="L1" s="111"/>
      <c r="M1" s="111"/>
    </row>
    <row r="2" spans="1:13" x14ac:dyDescent="0.3">
      <c r="J2" s="111" t="s">
        <v>109</v>
      </c>
      <c r="K2" s="111"/>
      <c r="L2" s="111"/>
      <c r="M2" s="111"/>
    </row>
    <row r="3" spans="1:13" x14ac:dyDescent="0.3">
      <c r="J3" s="111" t="s">
        <v>88</v>
      </c>
      <c r="K3" s="111"/>
      <c r="L3" s="111"/>
      <c r="M3" s="111"/>
    </row>
    <row r="4" spans="1:13" ht="21" customHeight="1" x14ac:dyDescent="0.3">
      <c r="A4" s="78"/>
      <c r="B4" s="78"/>
      <c r="C4" s="78"/>
      <c r="D4" s="78"/>
      <c r="E4" s="78"/>
      <c r="J4" s="115" t="s">
        <v>110</v>
      </c>
      <c r="K4" s="115"/>
      <c r="L4" s="115"/>
      <c r="M4" s="115"/>
    </row>
    <row r="5" spans="1:13" ht="24" customHeight="1" x14ac:dyDescent="0.3">
      <c r="B5" s="79"/>
      <c r="C5" s="79"/>
      <c r="D5" s="79"/>
      <c r="E5" s="116" t="s">
        <v>89</v>
      </c>
      <c r="F5" s="116"/>
      <c r="G5" s="116">
        <f>' 3-7 лет (день 5)'!K6</f>
        <v>45364</v>
      </c>
      <c r="H5" s="116"/>
      <c r="I5" s="79"/>
      <c r="J5" s="79"/>
      <c r="K5" s="79"/>
      <c r="L5" s="79"/>
      <c r="M5" s="79"/>
    </row>
    <row r="6" spans="1:13" ht="34.5" customHeight="1" x14ac:dyDescent="0.3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399999999999999" x14ac:dyDescent="0.3">
      <c r="A7" s="73" t="s">
        <v>80</v>
      </c>
      <c r="B7" s="112" t="s">
        <v>81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x14ac:dyDescent="0.3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3">
      <c r="A9" s="76"/>
      <c r="B9" s="75" t="str">
        <f>' 3-7 лет (день 5)'!B10</f>
        <v>Бутерброд с маслом</v>
      </c>
      <c r="C9" s="81" t="s">
        <v>90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3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4" t="s">
        <v>11</v>
      </c>
      <c r="B12" s="76" t="s">
        <v>105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3">
      <c r="A13" s="76"/>
      <c r="B13" s="76" t="s">
        <v>106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ht="27.6" x14ac:dyDescent="0.3">
      <c r="A14" s="76"/>
      <c r="B14" s="76" t="s">
        <v>37</v>
      </c>
      <c r="C14" s="80" t="s">
        <v>91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3">
      <c r="A15" s="76"/>
      <c r="B15" s="76" t="s">
        <v>107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3">
      <c r="A16" s="76"/>
      <c r="B16" s="76" t="s">
        <v>14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3">
      <c r="A17" s="76"/>
      <c r="B17" s="76" t="s">
        <v>108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3">
      <c r="A18" s="76"/>
      <c r="B18" s="76" t="s">
        <v>16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4" t="s">
        <v>17</v>
      </c>
      <c r="B20" s="75" t="str">
        <f>' 3-7 лет (день 5)'!B22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 x14ac:dyDescent="0.3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3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76"/>
      <c r="B25" s="75" t="str">
        <f>' 3-7 лет (день 5)'!B29</f>
        <v>Чай с сахаром</v>
      </c>
      <c r="C25" s="80" t="s">
        <v>92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93</v>
      </c>
    </row>
    <row r="26" spans="1:13" x14ac:dyDescent="0.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3">
      <c r="A29" s="111" t="s">
        <v>101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1" sqref="J1:M5"/>
    </sheetView>
  </sheetViews>
  <sheetFormatPr defaultRowHeight="14.4" x14ac:dyDescent="0.3"/>
  <cols>
    <col min="1" max="1" width="9.88671875" customWidth="1"/>
    <col min="2" max="2" width="29.109375" customWidth="1"/>
    <col min="4" max="4" width="7.88671875" customWidth="1"/>
    <col min="5" max="5" width="7.6640625" customWidth="1"/>
    <col min="6" max="6" width="11.33203125" customWidth="1"/>
    <col min="13" max="13" width="12.109375" customWidth="1"/>
  </cols>
  <sheetData>
    <row r="1" spans="1:13" x14ac:dyDescent="0.3">
      <c r="J1" s="111" t="s">
        <v>87</v>
      </c>
      <c r="K1" s="111"/>
      <c r="L1" s="111"/>
      <c r="M1" s="111"/>
    </row>
    <row r="2" spans="1:13" x14ac:dyDescent="0.3">
      <c r="J2" s="111" t="s">
        <v>109</v>
      </c>
      <c r="K2" s="111"/>
      <c r="L2" s="111"/>
      <c r="M2" s="111"/>
    </row>
    <row r="3" spans="1:13" x14ac:dyDescent="0.3">
      <c r="J3" s="111" t="s">
        <v>88</v>
      </c>
      <c r="K3" s="111"/>
      <c r="L3" s="111"/>
      <c r="M3" s="111"/>
    </row>
    <row r="4" spans="1:13" ht="21" customHeight="1" x14ac:dyDescent="0.3">
      <c r="A4" s="78"/>
      <c r="B4" s="78"/>
      <c r="C4" s="78"/>
      <c r="D4" s="78"/>
      <c r="E4" s="78"/>
      <c r="J4" s="115" t="s">
        <v>110</v>
      </c>
      <c r="K4" s="115"/>
      <c r="L4" s="115"/>
      <c r="M4" s="115"/>
    </row>
    <row r="5" spans="1:13" ht="24" customHeight="1" x14ac:dyDescent="0.3">
      <c r="B5" s="79"/>
      <c r="C5" s="79"/>
      <c r="D5" s="79"/>
      <c r="E5" s="116" t="s">
        <v>89</v>
      </c>
      <c r="F5" s="116"/>
      <c r="G5" s="116">
        <f>' 3-7 лет (день 5)'!K6</f>
        <v>45364</v>
      </c>
      <c r="H5" s="116"/>
      <c r="I5" s="79"/>
      <c r="J5" s="79"/>
      <c r="K5" s="79"/>
      <c r="L5" s="79"/>
      <c r="M5" s="79"/>
    </row>
    <row r="6" spans="1:13" ht="27.6" x14ac:dyDescent="0.3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799999999999997" x14ac:dyDescent="0.3">
      <c r="A7" s="73" t="s">
        <v>80</v>
      </c>
      <c r="B7" s="112" t="s">
        <v>85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x14ac:dyDescent="0.3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3">
      <c r="A9" s="76"/>
      <c r="B9" s="75" t="str">
        <f>' 3-7 лет (день 5)'!B10</f>
        <v>Бутерброд с маслом</v>
      </c>
      <c r="C9" s="81" t="s">
        <v>94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3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3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4" t="s">
        <v>11</v>
      </c>
      <c r="B12" s="75" t="s">
        <v>105</v>
      </c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3">
      <c r="A13" s="76"/>
      <c r="B13" s="75" t="s">
        <v>106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8.2" x14ac:dyDescent="0.3">
      <c r="A14" s="76"/>
      <c r="B14" s="75" t="s">
        <v>37</v>
      </c>
      <c r="C14" s="80" t="s">
        <v>95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3">
      <c r="A15" s="76"/>
      <c r="B15" s="75" t="s">
        <v>107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3">
      <c r="A16" s="76"/>
      <c r="B16" s="75" t="s">
        <v>14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3">
      <c r="A17" s="76"/>
      <c r="B17" s="75" t="s">
        <v>108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3">
      <c r="A18" s="76"/>
      <c r="B18" s="75" t="s">
        <v>16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4" t="s">
        <v>17</v>
      </c>
      <c r="B20" s="75" t="str">
        <f>' 3-7 лет (день 5)'!B22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 x14ac:dyDescent="0.3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3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76"/>
      <c r="B25" s="75" t="str">
        <f>'День 5 до 3 лет'!B25</f>
        <v>Чай с сахаром</v>
      </c>
      <c r="C25" s="80" t="s">
        <v>96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93</v>
      </c>
    </row>
    <row r="26" spans="1:13" x14ac:dyDescent="0.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3">
      <c r="A29" s="111" t="s">
        <v>101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 x14ac:dyDescent="0.35">
      <c r="A1" s="13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39"/>
      <c r="C1" s="139"/>
      <c r="D1" s="141" t="s">
        <v>97</v>
      </c>
      <c r="E1" s="142"/>
      <c r="F1" s="142"/>
      <c r="G1" s="142"/>
      <c r="H1" s="143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39"/>
      <c r="J1" s="139"/>
      <c r="K1" s="50"/>
      <c r="L1" s="152"/>
      <c r="M1" s="152"/>
      <c r="N1" s="152"/>
      <c r="O1" s="152"/>
      <c r="P1" s="144"/>
      <c r="Q1" s="144"/>
      <c r="R1" s="144"/>
      <c r="S1" s="144"/>
      <c r="T1" s="145"/>
      <c r="U1" s="145"/>
      <c r="V1" s="21"/>
    </row>
    <row r="2" spans="1:22" ht="21.9" customHeight="1" x14ac:dyDescent="0.35">
      <c r="A2" s="134"/>
      <c r="B2" s="134"/>
      <c r="C2" s="135"/>
      <c r="D2" s="136" t="s">
        <v>41</v>
      </c>
      <c r="E2" s="134"/>
      <c r="F2" s="134"/>
      <c r="G2" s="135"/>
      <c r="H2" s="134" t="s">
        <v>42</v>
      </c>
      <c r="I2" s="134"/>
      <c r="J2" s="135"/>
      <c r="K2" s="50"/>
      <c r="L2" s="146" t="s">
        <v>7</v>
      </c>
      <c r="M2" s="147"/>
      <c r="N2" s="146" t="s">
        <v>11</v>
      </c>
      <c r="O2" s="147"/>
      <c r="P2" s="148" t="s">
        <v>17</v>
      </c>
      <c r="Q2" s="149"/>
      <c r="R2" s="144" t="s">
        <v>20</v>
      </c>
      <c r="S2" s="144"/>
      <c r="T2" s="150" t="s">
        <v>43</v>
      </c>
      <c r="U2" s="151"/>
      <c r="V2" s="21"/>
    </row>
    <row r="3" spans="1:22" ht="30.75" customHeight="1" x14ac:dyDescent="0.3">
      <c r="A3" s="51"/>
      <c r="B3" s="61">
        <f>E3</f>
        <v>45364</v>
      </c>
      <c r="C3" s="52" t="s">
        <v>44</v>
      </c>
      <c r="D3" s="51"/>
      <c r="E3" s="61">
        <f>' 3-7 лет (день 5)'!K6</f>
        <v>45364</v>
      </c>
      <c r="F3" s="52" t="s">
        <v>44</v>
      </c>
      <c r="G3" s="52" t="s">
        <v>45</v>
      </c>
      <c r="H3" s="51"/>
      <c r="I3" s="61">
        <f>E3</f>
        <v>45364</v>
      </c>
      <c r="J3" s="52" t="s">
        <v>45</v>
      </c>
      <c r="K3" s="21"/>
      <c r="L3" s="53">
        <f>F4</f>
        <v>24.712480000000003</v>
      </c>
      <c r="M3" s="53">
        <f>G4</f>
        <v>28.2440152</v>
      </c>
      <c r="N3" s="53">
        <f>F9</f>
        <v>53.779229999999998</v>
      </c>
      <c r="O3" s="53">
        <f>G9</f>
        <v>68.144760000000005</v>
      </c>
      <c r="P3" s="53">
        <f>F17</f>
        <v>9.4520357142857154</v>
      </c>
      <c r="Q3" s="53">
        <f>G17</f>
        <v>9.0436300000000003</v>
      </c>
      <c r="R3" s="5">
        <f>F22</f>
        <v>11.60388</v>
      </c>
      <c r="S3" s="5">
        <f>G22</f>
        <v>14.515300000000003</v>
      </c>
      <c r="T3" s="54">
        <f>L3+N3+P3+R3</f>
        <v>99.547625714285715</v>
      </c>
      <c r="U3" s="54">
        <f>M3+O3+Q3+S3</f>
        <v>119.9477052</v>
      </c>
    </row>
    <row r="4" spans="1:22" ht="15" customHeight="1" x14ac:dyDescent="0.3">
      <c r="A4" s="95" t="s">
        <v>7</v>
      </c>
      <c r="B4" s="5" t="str">
        <f>E4</f>
        <v>Каша молочная "Геркулес"</v>
      </c>
      <c r="C4" s="119">
        <f>F4</f>
        <v>24.712480000000003</v>
      </c>
      <c r="D4" s="95" t="s">
        <v>7</v>
      </c>
      <c r="E4" s="5" t="str">
        <f>' 3-7 лет (день 5)'!B9</f>
        <v>Каша молочная "Геркулес"</v>
      </c>
      <c r="F4" s="119">
        <f>' 1,5-2 года (день 5)'!BQ67</f>
        <v>24.712480000000003</v>
      </c>
      <c r="G4" s="119">
        <f>' 3-7 лет (день 5)'!BQ67</f>
        <v>28.2440152</v>
      </c>
      <c r="H4" s="95" t="s">
        <v>7</v>
      </c>
      <c r="I4" s="5" t="str">
        <f>E4</f>
        <v>Каша молочная "Геркулес"</v>
      </c>
      <c r="J4" s="119">
        <f>G4</f>
        <v>28.2440152</v>
      </c>
    </row>
    <row r="5" spans="1:22" ht="15" customHeight="1" x14ac:dyDescent="0.3">
      <c r="A5" s="95"/>
      <c r="B5" s="7" t="str">
        <f>E5</f>
        <v>Бутерброд с маслом</v>
      </c>
      <c r="C5" s="120"/>
      <c r="D5" s="95"/>
      <c r="E5" s="5" t="str">
        <f>' 3-7 лет (день 5)'!B10</f>
        <v>Бутерброд с маслом</v>
      </c>
      <c r="F5" s="120"/>
      <c r="G5" s="120"/>
      <c r="H5" s="95"/>
      <c r="I5" s="5" t="str">
        <f>E5</f>
        <v>Бутерброд с маслом</v>
      </c>
      <c r="J5" s="120"/>
    </row>
    <row r="6" spans="1:22" ht="15" customHeight="1" x14ac:dyDescent="0.3">
      <c r="A6" s="95"/>
      <c r="B6" s="7" t="str">
        <f>E6</f>
        <v>Какао с молоком</v>
      </c>
      <c r="C6" s="120"/>
      <c r="D6" s="95"/>
      <c r="E6" s="5" t="str">
        <f>' 3-7 лет (день 5)'!B11</f>
        <v>Какао с молоком</v>
      </c>
      <c r="F6" s="120"/>
      <c r="G6" s="120"/>
      <c r="H6" s="95"/>
      <c r="I6" s="5" t="str">
        <f>E6</f>
        <v>Какао с молоком</v>
      </c>
      <c r="J6" s="120"/>
    </row>
    <row r="7" spans="1:22" ht="15" customHeight="1" x14ac:dyDescent="0.3">
      <c r="A7" s="95"/>
      <c r="B7" s="5"/>
      <c r="C7" s="120"/>
      <c r="D7" s="95"/>
      <c r="E7" s="5"/>
      <c r="F7" s="120"/>
      <c r="G7" s="120"/>
      <c r="H7" s="95"/>
      <c r="I7" s="5"/>
      <c r="J7" s="120"/>
    </row>
    <row r="8" spans="1:22" ht="15" customHeight="1" x14ac:dyDescent="0.3">
      <c r="A8" s="95"/>
      <c r="B8" s="5"/>
      <c r="C8" s="121"/>
      <c r="D8" s="95"/>
      <c r="E8" s="5"/>
      <c r="F8" s="121"/>
      <c r="G8" s="121"/>
      <c r="H8" s="95"/>
      <c r="I8" s="5"/>
      <c r="J8" s="121"/>
    </row>
    <row r="9" spans="1:22" ht="15" customHeight="1" x14ac:dyDescent="0.3">
      <c r="A9" s="95" t="s">
        <v>11</v>
      </c>
      <c r="B9" s="5" t="str">
        <f>E9</f>
        <v>Суп картофельный с гренками</v>
      </c>
      <c r="C9" s="126">
        <f>F9</f>
        <v>53.779229999999998</v>
      </c>
      <c r="D9" s="95" t="s">
        <v>11</v>
      </c>
      <c r="E9" s="5" t="str">
        <f>' 3-7 лет (день 5)'!B14</f>
        <v>Суп картофельный с гренками</v>
      </c>
      <c r="F9" s="126">
        <f>' 1,5-2 года (день 5)'!BQ85</f>
        <v>53.779229999999998</v>
      </c>
      <c r="G9" s="126">
        <f>' 3-7 лет (день 5)'!BQ85</f>
        <v>68.144760000000005</v>
      </c>
      <c r="H9" s="95" t="s">
        <v>11</v>
      </c>
      <c r="I9" s="5" t="str">
        <f t="shared" ref="I9:I14" si="0">E9</f>
        <v>Суп картофельный с гренками</v>
      </c>
      <c r="J9" s="126">
        <f>G9</f>
        <v>68.144760000000005</v>
      </c>
    </row>
    <row r="10" spans="1:22" ht="15" customHeight="1" x14ac:dyDescent="0.3">
      <c r="A10" s="95"/>
      <c r="B10" s="5" t="str">
        <f>E10</f>
        <v>Рыба, тушенная в сметанном соусе</v>
      </c>
      <c r="C10" s="127"/>
      <c r="D10" s="95"/>
      <c r="E10" s="5" t="str">
        <f>' 3-7 лет (день 5)'!B15</f>
        <v>Рыба, тушенная в сметанном соусе</v>
      </c>
      <c r="F10" s="127"/>
      <c r="G10" s="127"/>
      <c r="H10" s="95"/>
      <c r="I10" s="5" t="str">
        <f t="shared" si="0"/>
        <v>Рыба, тушенная в сметанном соусе</v>
      </c>
      <c r="J10" s="127"/>
    </row>
    <row r="11" spans="1:22" ht="15" customHeight="1" x14ac:dyDescent="0.3">
      <c r="A11" s="95"/>
      <c r="B11" s="5" t="str">
        <f>E11</f>
        <v>Рис отварной</v>
      </c>
      <c r="C11" s="127"/>
      <c r="D11" s="95"/>
      <c r="E11" s="5" t="str">
        <f>' 3-7 лет (день 5)'!B16</f>
        <v>Рис отварной</v>
      </c>
      <c r="F11" s="127"/>
      <c r="G11" s="127"/>
      <c r="H11" s="95"/>
      <c r="I11" s="5" t="str">
        <f t="shared" si="0"/>
        <v>Рис отварной</v>
      </c>
      <c r="J11" s="127"/>
    </row>
    <row r="12" spans="1:22" ht="15" customHeight="1" x14ac:dyDescent="0.3">
      <c r="A12" s="95"/>
      <c r="B12" s="5" t="str">
        <f>E12</f>
        <v>Хлеб пшеничный</v>
      </c>
      <c r="C12" s="127"/>
      <c r="D12" s="95"/>
      <c r="E12" s="5" t="str">
        <f>' 3-7 лет (день 5)'!B17</f>
        <v>Хлеб пшеничный</v>
      </c>
      <c r="F12" s="127"/>
      <c r="G12" s="127"/>
      <c r="H12" s="95"/>
      <c r="I12" s="5" t="str">
        <f t="shared" si="0"/>
        <v>Хлеб пшеничный</v>
      </c>
      <c r="J12" s="127"/>
    </row>
    <row r="13" spans="1:22" ht="15" customHeight="1" x14ac:dyDescent="0.3">
      <c r="A13" s="95"/>
      <c r="B13" s="5" t="str">
        <f>E13</f>
        <v>Хлеб ржано-пшеничный</v>
      </c>
      <c r="C13" s="127"/>
      <c r="D13" s="95"/>
      <c r="E13" s="5" t="str">
        <f>' 3-7 лет (день 5)'!B18</f>
        <v>Хлеб ржано-пшеничный</v>
      </c>
      <c r="F13" s="127"/>
      <c r="G13" s="127"/>
      <c r="H13" s="95"/>
      <c r="I13" s="5" t="str">
        <f t="shared" si="0"/>
        <v>Хлеб ржано-пшеничный</v>
      </c>
      <c r="J13" s="127"/>
    </row>
    <row r="14" spans="1:22" ht="15" customHeight="1" x14ac:dyDescent="0.3">
      <c r="A14" s="95"/>
      <c r="B14" s="5" t="str">
        <f>E14</f>
        <v>Компот из чернослива</v>
      </c>
      <c r="C14" s="127"/>
      <c r="D14" s="95"/>
      <c r="E14" s="5" t="str">
        <f>' 3-7 лет (день 5)'!B19</f>
        <v>Компот из чернослива</v>
      </c>
      <c r="F14" s="127"/>
      <c r="G14" s="127"/>
      <c r="H14" s="95"/>
      <c r="I14" s="5" t="str">
        <f t="shared" si="0"/>
        <v>Компот из чернослива</v>
      </c>
      <c r="J14" s="127"/>
    </row>
    <row r="15" spans="1:22" ht="15" customHeight="1" x14ac:dyDescent="0.3">
      <c r="A15" s="95"/>
      <c r="B15" s="9"/>
      <c r="C15" s="127"/>
      <c r="D15" s="95"/>
      <c r="E15" s="9"/>
      <c r="F15" s="127"/>
      <c r="G15" s="127"/>
      <c r="H15" s="95"/>
      <c r="I15" s="9"/>
      <c r="J15" s="127"/>
    </row>
    <row r="16" spans="1:22" ht="15" customHeight="1" x14ac:dyDescent="0.3">
      <c r="A16" s="95"/>
      <c r="B16" s="9"/>
      <c r="C16" s="128"/>
      <c r="D16" s="95"/>
      <c r="E16" s="9"/>
      <c r="F16" s="128"/>
      <c r="G16" s="128"/>
      <c r="H16" s="95"/>
      <c r="I16" s="9"/>
      <c r="J16" s="128"/>
    </row>
    <row r="17" spans="1:15" ht="15" customHeight="1" x14ac:dyDescent="0.3">
      <c r="A17" s="95" t="s">
        <v>17</v>
      </c>
      <c r="B17" s="5" t="str">
        <f>E17</f>
        <v>Чай с лимоном</v>
      </c>
      <c r="C17" s="119">
        <f>F17</f>
        <v>9.4520357142857154</v>
      </c>
      <c r="D17" s="95" t="s">
        <v>17</v>
      </c>
      <c r="E17" s="5" t="str">
        <f>' 1,5-2 года (день 5)'!B22</f>
        <v>Чай с лимоном</v>
      </c>
      <c r="F17" s="119">
        <f>' 1,5-2 года (день 5)'!BQ101</f>
        <v>9.4520357142857154</v>
      </c>
      <c r="G17" s="119">
        <f>' 3-7 лет (день 5)'!BQ101</f>
        <v>9.0436300000000003</v>
      </c>
      <c r="H17" s="95" t="s">
        <v>17</v>
      </c>
      <c r="I17" s="5" t="str">
        <f>E17</f>
        <v>Чай с лимоном</v>
      </c>
      <c r="J17" s="119">
        <f>G17</f>
        <v>9.0436300000000003</v>
      </c>
    </row>
    <row r="18" spans="1:15" ht="15" customHeight="1" x14ac:dyDescent="0.3">
      <c r="A18" s="95"/>
      <c r="B18" s="5" t="str">
        <f>E18</f>
        <v>Крендель сахарный</v>
      </c>
      <c r="C18" s="120"/>
      <c r="D18" s="95"/>
      <c r="E18" s="5" t="str">
        <f>' 1,5-2 года (день 5)'!B23</f>
        <v>Крендель сахарный</v>
      </c>
      <c r="F18" s="120"/>
      <c r="G18" s="120"/>
      <c r="H18" s="95"/>
      <c r="I18" s="5" t="str">
        <f>E18</f>
        <v>Крендель сахарный</v>
      </c>
      <c r="J18" s="120"/>
    </row>
    <row r="19" spans="1:15" ht="15" customHeight="1" x14ac:dyDescent="0.3">
      <c r="A19" s="95"/>
      <c r="B19" s="5"/>
      <c r="C19" s="120"/>
      <c r="D19" s="95"/>
      <c r="E19" s="5"/>
      <c r="F19" s="120"/>
      <c r="G19" s="120"/>
      <c r="H19" s="95"/>
      <c r="I19" s="5"/>
      <c r="J19" s="120"/>
    </row>
    <row r="20" spans="1:15" ht="15" customHeight="1" x14ac:dyDescent="0.3">
      <c r="A20" s="95"/>
      <c r="B20" s="5"/>
      <c r="C20" s="120"/>
      <c r="D20" s="95"/>
      <c r="E20" s="5"/>
      <c r="F20" s="120"/>
      <c r="G20" s="120"/>
      <c r="H20" s="95"/>
      <c r="I20" s="5"/>
      <c r="J20" s="120"/>
    </row>
    <row r="21" spans="1:15" ht="15" customHeight="1" x14ac:dyDescent="0.3">
      <c r="A21" s="95"/>
      <c r="B21" s="5"/>
      <c r="C21" s="121"/>
      <c r="D21" s="95"/>
      <c r="E21" s="5"/>
      <c r="F21" s="121"/>
      <c r="G21" s="121"/>
      <c r="H21" s="95"/>
      <c r="I21" s="5"/>
      <c r="J21" s="121"/>
    </row>
    <row r="22" spans="1:15" ht="15" customHeight="1" x14ac:dyDescent="0.3">
      <c r="A22" s="95" t="s">
        <v>20</v>
      </c>
      <c r="B22" s="14" t="str">
        <f>E22</f>
        <v>Рагу из овощей</v>
      </c>
      <c r="C22" s="119">
        <f>F22</f>
        <v>11.60388</v>
      </c>
      <c r="D22" s="95" t="s">
        <v>20</v>
      </c>
      <c r="E22" s="14" t="str">
        <f>' 3-7 лет (день 5)'!B27</f>
        <v>Рагу из овощей</v>
      </c>
      <c r="F22" s="119">
        <f>' 1,5-2 года (день 5)'!BQ117</f>
        <v>11.60388</v>
      </c>
      <c r="G22" s="119">
        <f>' 3-7 лет (день 5)'!BQ117</f>
        <v>14.515300000000003</v>
      </c>
      <c r="H22" s="95" t="s">
        <v>20</v>
      </c>
      <c r="I22" s="14" t="str">
        <f>E22</f>
        <v>Рагу из овощей</v>
      </c>
      <c r="J22" s="119">
        <f>G22</f>
        <v>14.515300000000003</v>
      </c>
    </row>
    <row r="23" spans="1:15" ht="15" customHeight="1" x14ac:dyDescent="0.3">
      <c r="A23" s="95"/>
      <c r="B23" s="14" t="str">
        <f>E23</f>
        <v>Хлеб пшеничный</v>
      </c>
      <c r="C23" s="120"/>
      <c r="D23" s="95"/>
      <c r="E23" s="14" t="str">
        <f>' 3-7 лет (день 5)'!B28</f>
        <v>Хлеб пшеничный</v>
      </c>
      <c r="F23" s="120"/>
      <c r="G23" s="120"/>
      <c r="H23" s="95"/>
      <c r="I23" s="14" t="str">
        <f>E23</f>
        <v>Хлеб пшеничный</v>
      </c>
      <c r="J23" s="120"/>
    </row>
    <row r="24" spans="1:15" ht="15" customHeight="1" x14ac:dyDescent="0.3">
      <c r="A24" s="95"/>
      <c r="B24" s="14" t="str">
        <f>E24</f>
        <v>Чай с сахаром</v>
      </c>
      <c r="C24" s="120"/>
      <c r="D24" s="95"/>
      <c r="E24" s="14" t="str">
        <f>' 3-7 лет (день 5)'!B29</f>
        <v>Чай с сахаром</v>
      </c>
      <c r="F24" s="120"/>
      <c r="G24" s="120"/>
      <c r="H24" s="95"/>
      <c r="I24" s="14" t="str">
        <f>E24</f>
        <v>Чай с сахаром</v>
      </c>
      <c r="J24" s="120"/>
    </row>
    <row r="25" spans="1:15" ht="15" customHeight="1" x14ac:dyDescent="0.3">
      <c r="A25" s="95"/>
      <c r="B25" s="9"/>
      <c r="C25" s="120"/>
      <c r="D25" s="95"/>
      <c r="E25" s="9"/>
      <c r="F25" s="120"/>
      <c r="G25" s="120"/>
      <c r="H25" s="95"/>
      <c r="I25" s="9"/>
      <c r="J25" s="120"/>
    </row>
    <row r="26" spans="1:15" ht="15" customHeight="1" x14ac:dyDescent="0.3">
      <c r="A26" s="95"/>
      <c r="B26" s="5"/>
      <c r="C26" s="121"/>
      <c r="D26" s="95"/>
      <c r="E26" s="5"/>
      <c r="F26" s="121"/>
      <c r="G26" s="121"/>
      <c r="H26" s="95"/>
      <c r="I26" s="5"/>
      <c r="J26" s="121"/>
    </row>
    <row r="27" spans="1:15" ht="15" customHeight="1" x14ac:dyDescent="0.35">
      <c r="A27" s="117" t="s">
        <v>43</v>
      </c>
      <c r="B27" s="118"/>
      <c r="C27" s="59">
        <f>C4+C9+C17+C22</f>
        <v>99.547625714285715</v>
      </c>
      <c r="D27" s="117" t="s">
        <v>43</v>
      </c>
      <c r="E27" s="118"/>
      <c r="F27" s="59">
        <f>F4+F9+F17+F22</f>
        <v>99.547625714285715</v>
      </c>
      <c r="G27" s="55">
        <f>G4+G9+G17+G22</f>
        <v>119.9477052</v>
      </c>
      <c r="H27" s="117" t="s">
        <v>43</v>
      </c>
      <c r="I27" s="118"/>
      <c r="J27" s="55">
        <f>J4+J9+J17+J22</f>
        <v>119.9477052</v>
      </c>
    </row>
    <row r="28" spans="1:15" ht="82.5" customHeight="1" x14ac:dyDescent="0.3">
      <c r="A28" s="13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39"/>
      <c r="C28" s="140"/>
      <c r="D28" s="141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42"/>
      <c r="F28" s="142"/>
      <c r="G28" s="142"/>
      <c r="H28" s="143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39"/>
      <c r="J28" s="140"/>
      <c r="K28" s="56"/>
      <c r="L28" s="56"/>
      <c r="M28" s="133"/>
      <c r="N28" s="133"/>
      <c r="O28" s="133"/>
    </row>
    <row r="29" spans="1:15" ht="21.9" customHeight="1" x14ac:dyDescent="0.3">
      <c r="A29" s="134" t="s">
        <v>46</v>
      </c>
      <c r="B29" s="134"/>
      <c r="C29" s="135"/>
      <c r="D29" s="136" t="s">
        <v>47</v>
      </c>
      <c r="E29" s="134"/>
      <c r="F29" s="134"/>
      <c r="G29" s="135"/>
      <c r="H29" s="136" t="s">
        <v>48</v>
      </c>
      <c r="I29" s="134"/>
      <c r="J29" s="135"/>
      <c r="K29" s="56"/>
      <c r="L29" s="56"/>
      <c r="M29" s="57"/>
      <c r="N29" s="57"/>
      <c r="O29" s="57"/>
    </row>
    <row r="30" spans="1:15" ht="30.75" customHeight="1" x14ac:dyDescent="0.3">
      <c r="A30" s="51"/>
      <c r="B30" s="63">
        <f>E3</f>
        <v>45364</v>
      </c>
      <c r="C30" s="52" t="s">
        <v>45</v>
      </c>
      <c r="D30" s="51"/>
      <c r="E30" s="61">
        <f>E3</f>
        <v>45364</v>
      </c>
      <c r="F30" s="137" t="s">
        <v>45</v>
      </c>
      <c r="G30" s="138"/>
      <c r="H30" s="51"/>
      <c r="I30" s="62">
        <f>E3</f>
        <v>45364</v>
      </c>
      <c r="J30" s="58" t="s">
        <v>45</v>
      </c>
      <c r="K30" s="21"/>
      <c r="L30" s="21"/>
    </row>
    <row r="31" spans="1:15" ht="15" customHeight="1" x14ac:dyDescent="0.3">
      <c r="A31" s="95" t="s">
        <v>7</v>
      </c>
      <c r="B31" s="5" t="str">
        <f>E4</f>
        <v>Каша молочная "Геркулес"</v>
      </c>
      <c r="C31" s="119">
        <f>G4</f>
        <v>28.2440152</v>
      </c>
      <c r="D31" s="95" t="s">
        <v>7</v>
      </c>
      <c r="E31" s="5" t="str">
        <f>E4</f>
        <v>Каша молочная "Геркулес"</v>
      </c>
      <c r="F31" s="122">
        <f>F4</f>
        <v>24.712480000000003</v>
      </c>
      <c r="G31" s="125">
        <f>G4</f>
        <v>28.2440152</v>
      </c>
      <c r="H31" s="95" t="s">
        <v>7</v>
      </c>
      <c r="I31" s="5" t="str">
        <f>I4</f>
        <v>Каша молочная "Геркулес"</v>
      </c>
      <c r="J31" s="119">
        <f>F31</f>
        <v>24.712480000000003</v>
      </c>
    </row>
    <row r="32" spans="1:15" ht="15" customHeight="1" x14ac:dyDescent="0.3">
      <c r="A32" s="95"/>
      <c r="B32" s="5" t="str">
        <f>E5</f>
        <v>Бутерброд с маслом</v>
      </c>
      <c r="C32" s="120"/>
      <c r="D32" s="95"/>
      <c r="E32" s="5" t="str">
        <f>E5</f>
        <v>Бутерброд с маслом</v>
      </c>
      <c r="F32" s="123"/>
      <c r="G32" s="125"/>
      <c r="H32" s="95"/>
      <c r="I32" s="5" t="str">
        <f>I5</f>
        <v>Бутерброд с маслом</v>
      </c>
      <c r="J32" s="120"/>
    </row>
    <row r="33" spans="1:10" ht="15" customHeight="1" x14ac:dyDescent="0.3">
      <c r="A33" s="95"/>
      <c r="B33" s="5" t="str">
        <f>E6</f>
        <v>Какао с молоком</v>
      </c>
      <c r="C33" s="120"/>
      <c r="D33" s="95"/>
      <c r="E33" s="5" t="str">
        <f>E6</f>
        <v>Какао с молоком</v>
      </c>
      <c r="F33" s="123"/>
      <c r="G33" s="125"/>
      <c r="H33" s="95"/>
      <c r="I33" s="5" t="str">
        <f>I6</f>
        <v>Какао с молоком</v>
      </c>
      <c r="J33" s="120"/>
    </row>
    <row r="34" spans="1:10" ht="15" customHeight="1" x14ac:dyDescent="0.3">
      <c r="A34" s="95"/>
      <c r="B34" s="5"/>
      <c r="C34" s="120"/>
      <c r="D34" s="95"/>
      <c r="E34" s="5"/>
      <c r="F34" s="123"/>
      <c r="G34" s="125"/>
      <c r="H34" s="95"/>
      <c r="I34" s="5"/>
      <c r="J34" s="120"/>
    </row>
    <row r="35" spans="1:10" ht="15" customHeight="1" x14ac:dyDescent="0.3">
      <c r="A35" s="95"/>
      <c r="B35" s="5"/>
      <c r="C35" s="121"/>
      <c r="D35" s="95"/>
      <c r="E35" s="5"/>
      <c r="F35" s="124"/>
      <c r="G35" s="125"/>
      <c r="H35" s="95"/>
      <c r="I35" s="5"/>
      <c r="J35" s="121"/>
    </row>
    <row r="36" spans="1:10" ht="15" customHeight="1" x14ac:dyDescent="0.3">
      <c r="A36" s="95" t="s">
        <v>11</v>
      </c>
      <c r="B36" s="5" t="str">
        <f t="shared" ref="B36:B41" si="1">E9</f>
        <v>Суп картофельный с гренками</v>
      </c>
      <c r="C36" s="126">
        <f>G9</f>
        <v>68.144760000000005</v>
      </c>
      <c r="D36" s="95" t="s">
        <v>11</v>
      </c>
      <c r="E36" s="5" t="str">
        <f t="shared" ref="E36:E41" si="2">E9</f>
        <v>Суп картофельный с гренками</v>
      </c>
      <c r="F36" s="129">
        <f>F9</f>
        <v>53.779229999999998</v>
      </c>
      <c r="G36" s="132">
        <f>G9</f>
        <v>68.144760000000005</v>
      </c>
      <c r="H36" s="95" t="s">
        <v>11</v>
      </c>
      <c r="I36" s="5" t="str">
        <f t="shared" ref="I36:I41" si="3">I9</f>
        <v>Суп картофельный с гренками</v>
      </c>
      <c r="J36" s="126">
        <f>F36</f>
        <v>53.779229999999998</v>
      </c>
    </row>
    <row r="37" spans="1:10" ht="15" customHeight="1" x14ac:dyDescent="0.3">
      <c r="A37" s="95"/>
      <c r="B37" s="5" t="str">
        <f t="shared" si="1"/>
        <v>Рыба, тушенная в сметанном соусе</v>
      </c>
      <c r="C37" s="127"/>
      <c r="D37" s="95"/>
      <c r="E37" s="5" t="str">
        <f t="shared" si="2"/>
        <v>Рыба, тушенная в сметанном соусе</v>
      </c>
      <c r="F37" s="130"/>
      <c r="G37" s="132"/>
      <c r="H37" s="95"/>
      <c r="I37" s="5" t="str">
        <f t="shared" si="3"/>
        <v>Рыба, тушенная в сметанном соусе</v>
      </c>
      <c r="J37" s="127"/>
    </row>
    <row r="38" spans="1:10" ht="15" customHeight="1" x14ac:dyDescent="0.3">
      <c r="A38" s="95"/>
      <c r="B38" s="5" t="str">
        <f t="shared" si="1"/>
        <v>Рис отварной</v>
      </c>
      <c r="C38" s="127"/>
      <c r="D38" s="95"/>
      <c r="E38" s="5" t="str">
        <f t="shared" si="2"/>
        <v>Рис отварной</v>
      </c>
      <c r="F38" s="130"/>
      <c r="G38" s="132"/>
      <c r="H38" s="95"/>
      <c r="I38" s="5" t="str">
        <f t="shared" si="3"/>
        <v>Рис отварной</v>
      </c>
      <c r="J38" s="127"/>
    </row>
    <row r="39" spans="1:10" ht="15" customHeight="1" x14ac:dyDescent="0.3">
      <c r="A39" s="95"/>
      <c r="B39" s="5" t="str">
        <f t="shared" si="1"/>
        <v>Хлеб пшеничный</v>
      </c>
      <c r="C39" s="127"/>
      <c r="D39" s="95"/>
      <c r="E39" s="5" t="str">
        <f t="shared" si="2"/>
        <v>Хлеб пшеничный</v>
      </c>
      <c r="F39" s="130"/>
      <c r="G39" s="132"/>
      <c r="H39" s="95"/>
      <c r="I39" s="5" t="str">
        <f t="shared" si="3"/>
        <v>Хлеб пшеничный</v>
      </c>
      <c r="J39" s="127"/>
    </row>
    <row r="40" spans="1:10" ht="15" customHeight="1" x14ac:dyDescent="0.3">
      <c r="A40" s="95"/>
      <c r="B40" s="5" t="str">
        <f t="shared" si="1"/>
        <v>Хлеб ржано-пшеничный</v>
      </c>
      <c r="C40" s="127"/>
      <c r="D40" s="95"/>
      <c r="E40" s="5" t="str">
        <f t="shared" si="2"/>
        <v>Хлеб ржано-пшеничный</v>
      </c>
      <c r="F40" s="130"/>
      <c r="G40" s="132"/>
      <c r="H40" s="95"/>
      <c r="I40" s="5" t="str">
        <f t="shared" si="3"/>
        <v>Хлеб ржано-пшеничный</v>
      </c>
      <c r="J40" s="127"/>
    </row>
    <row r="41" spans="1:10" ht="15" customHeight="1" x14ac:dyDescent="0.3">
      <c r="A41" s="95"/>
      <c r="B41" s="5" t="str">
        <f t="shared" si="1"/>
        <v>Компот из чернослива</v>
      </c>
      <c r="C41" s="127"/>
      <c r="D41" s="95"/>
      <c r="E41" s="5" t="str">
        <f t="shared" si="2"/>
        <v>Компот из чернослива</v>
      </c>
      <c r="F41" s="130"/>
      <c r="G41" s="132"/>
      <c r="H41" s="95"/>
      <c r="I41" s="5" t="str">
        <f t="shared" si="3"/>
        <v>Компот из чернослива</v>
      </c>
      <c r="J41" s="127"/>
    </row>
    <row r="42" spans="1:10" ht="15" customHeight="1" x14ac:dyDescent="0.3">
      <c r="A42" s="95"/>
      <c r="B42" s="9"/>
      <c r="C42" s="127"/>
      <c r="D42" s="95"/>
      <c r="E42" s="9"/>
      <c r="F42" s="130"/>
      <c r="G42" s="132"/>
      <c r="H42" s="95"/>
      <c r="I42" s="9"/>
      <c r="J42" s="127"/>
    </row>
    <row r="43" spans="1:10" ht="15" customHeight="1" x14ac:dyDescent="0.3">
      <c r="A43" s="95"/>
      <c r="B43" s="9"/>
      <c r="C43" s="128"/>
      <c r="D43" s="95"/>
      <c r="E43" s="9"/>
      <c r="F43" s="131"/>
      <c r="G43" s="132"/>
      <c r="H43" s="95"/>
      <c r="I43" s="9"/>
      <c r="J43" s="128"/>
    </row>
    <row r="44" spans="1:10" ht="15" customHeight="1" x14ac:dyDescent="0.3">
      <c r="A44" s="95" t="s">
        <v>17</v>
      </c>
      <c r="B44" s="5" t="str">
        <f>E17</f>
        <v>Чай с лимоном</v>
      </c>
      <c r="C44" s="119">
        <f>G17</f>
        <v>9.0436300000000003</v>
      </c>
      <c r="D44" s="95" t="s">
        <v>17</v>
      </c>
      <c r="E44" s="5" t="str">
        <f>E17</f>
        <v>Чай с лимоном</v>
      </c>
      <c r="F44" s="122">
        <f>F17</f>
        <v>9.4520357142857154</v>
      </c>
      <c r="G44" s="125">
        <f>G17</f>
        <v>9.0436300000000003</v>
      </c>
      <c r="H44" s="95" t="s">
        <v>17</v>
      </c>
      <c r="I44" s="5" t="str">
        <f>I17</f>
        <v>Чай с лимоном</v>
      </c>
      <c r="J44" s="119">
        <f>F44</f>
        <v>9.4520357142857154</v>
      </c>
    </row>
    <row r="45" spans="1:10" ht="15" customHeight="1" x14ac:dyDescent="0.3">
      <c r="A45" s="95"/>
      <c r="B45" s="5" t="str">
        <f>E18</f>
        <v>Крендель сахарный</v>
      </c>
      <c r="C45" s="120"/>
      <c r="D45" s="95"/>
      <c r="E45" s="5" t="str">
        <f>E18</f>
        <v>Крендель сахарный</v>
      </c>
      <c r="F45" s="123"/>
      <c r="G45" s="125"/>
      <c r="H45" s="95"/>
      <c r="I45" s="5" t="str">
        <f>I18</f>
        <v>Крендель сахарный</v>
      </c>
      <c r="J45" s="120"/>
    </row>
    <row r="46" spans="1:10" ht="15" customHeight="1" x14ac:dyDescent="0.3">
      <c r="A46" s="95"/>
      <c r="B46" s="5"/>
      <c r="C46" s="120"/>
      <c r="D46" s="95"/>
      <c r="E46" s="5"/>
      <c r="F46" s="123"/>
      <c r="G46" s="125"/>
      <c r="H46" s="95"/>
      <c r="I46" s="5"/>
      <c r="J46" s="120"/>
    </row>
    <row r="47" spans="1:10" ht="15" customHeight="1" x14ac:dyDescent="0.3">
      <c r="A47" s="95"/>
      <c r="B47" s="5"/>
      <c r="C47" s="120"/>
      <c r="D47" s="95"/>
      <c r="E47" s="5"/>
      <c r="F47" s="123"/>
      <c r="G47" s="125"/>
      <c r="H47" s="95"/>
      <c r="I47" s="5"/>
      <c r="J47" s="120"/>
    </row>
    <row r="48" spans="1:10" ht="15" customHeight="1" x14ac:dyDescent="0.3">
      <c r="A48" s="95"/>
      <c r="B48" s="5"/>
      <c r="C48" s="121"/>
      <c r="D48" s="95"/>
      <c r="E48" s="5"/>
      <c r="F48" s="124"/>
      <c r="G48" s="125"/>
      <c r="H48" s="95"/>
      <c r="I48" s="5"/>
      <c r="J48" s="121"/>
    </row>
    <row r="49" spans="1:10" ht="15" customHeight="1" x14ac:dyDescent="0.3">
      <c r="A49" s="95" t="s">
        <v>20</v>
      </c>
      <c r="B49" s="14" t="str">
        <f>E22</f>
        <v>Рагу из овощей</v>
      </c>
      <c r="C49" s="119">
        <f>G22</f>
        <v>14.515300000000003</v>
      </c>
      <c r="D49" s="95" t="s">
        <v>20</v>
      </c>
      <c r="E49" s="14" t="str">
        <f>E22</f>
        <v>Рагу из овощей</v>
      </c>
      <c r="F49" s="122">
        <f>F22</f>
        <v>11.60388</v>
      </c>
      <c r="G49" s="125">
        <f>G22</f>
        <v>14.515300000000003</v>
      </c>
      <c r="H49" s="95" t="s">
        <v>20</v>
      </c>
      <c r="I49" s="14" t="str">
        <f>I22</f>
        <v>Рагу из овощей</v>
      </c>
      <c r="J49" s="119">
        <f>F49</f>
        <v>11.60388</v>
      </c>
    </row>
    <row r="50" spans="1:10" ht="15" customHeight="1" x14ac:dyDescent="0.3">
      <c r="A50" s="95"/>
      <c r="B50" s="14" t="str">
        <f>E23</f>
        <v>Хлеб пшеничный</v>
      </c>
      <c r="C50" s="120"/>
      <c r="D50" s="95"/>
      <c r="E50" s="14" t="str">
        <f>E23</f>
        <v>Хлеб пшеничный</v>
      </c>
      <c r="F50" s="123"/>
      <c r="G50" s="125"/>
      <c r="H50" s="95"/>
      <c r="I50" s="14" t="str">
        <f>I23</f>
        <v>Хлеб пшеничный</v>
      </c>
      <c r="J50" s="120"/>
    </row>
    <row r="51" spans="1:10" ht="15" customHeight="1" x14ac:dyDescent="0.3">
      <c r="A51" s="95"/>
      <c r="B51" s="14" t="str">
        <f>E24</f>
        <v>Чай с сахаром</v>
      </c>
      <c r="C51" s="120"/>
      <c r="D51" s="95"/>
      <c r="E51" s="14" t="str">
        <f>E24</f>
        <v>Чай с сахаром</v>
      </c>
      <c r="F51" s="123"/>
      <c r="G51" s="125"/>
      <c r="H51" s="95"/>
      <c r="I51" s="14" t="str">
        <f>I24</f>
        <v>Чай с сахаром</v>
      </c>
      <c r="J51" s="120"/>
    </row>
    <row r="52" spans="1:10" ht="15" customHeight="1" x14ac:dyDescent="0.3">
      <c r="A52" s="95"/>
      <c r="B52" s="9"/>
      <c r="C52" s="120"/>
      <c r="D52" s="95"/>
      <c r="E52" s="9"/>
      <c r="F52" s="123"/>
      <c r="G52" s="125"/>
      <c r="H52" s="95"/>
      <c r="I52" s="9"/>
      <c r="J52" s="120"/>
    </row>
    <row r="53" spans="1:10" ht="15" customHeight="1" x14ac:dyDescent="0.3">
      <c r="A53" s="95"/>
      <c r="B53" s="5"/>
      <c r="C53" s="121"/>
      <c r="D53" s="95"/>
      <c r="E53" s="5"/>
      <c r="F53" s="124"/>
      <c r="G53" s="125"/>
      <c r="H53" s="95"/>
      <c r="I53" s="5"/>
      <c r="J53" s="121"/>
    </row>
    <row r="54" spans="1:10" ht="15" customHeight="1" x14ac:dyDescent="0.35">
      <c r="A54" s="117" t="s">
        <v>43</v>
      </c>
      <c r="B54" s="118"/>
      <c r="C54" s="59">
        <f>C31+C36+C44+C49</f>
        <v>119.9477052</v>
      </c>
      <c r="D54" s="38"/>
      <c r="E54" s="60" t="s">
        <v>43</v>
      </c>
      <c r="F54" s="82">
        <f>F31+F36+F44+F49</f>
        <v>99.547625714285715</v>
      </c>
      <c r="G54" s="82">
        <f>G31+G36+G44+G49</f>
        <v>119.9477052</v>
      </c>
      <c r="H54" s="117" t="s">
        <v>43</v>
      </c>
      <c r="I54" s="118"/>
      <c r="J54" s="55">
        <f>J31+J36+J44+J49</f>
        <v>99.547625714285715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57">
        <f>' 3-7 лет (день 5)'!K6</f>
        <v>45364</v>
      </c>
      <c r="B1" s="158"/>
      <c r="C1" s="158"/>
      <c r="D1" s="158"/>
      <c r="E1" s="158"/>
      <c r="F1" s="158"/>
      <c r="G1" s="158"/>
    </row>
    <row r="2" spans="1:7" ht="60" customHeight="1" x14ac:dyDescent="0.3">
      <c r="A2" s="159" t="s">
        <v>49</v>
      </c>
      <c r="B2" s="159" t="s">
        <v>50</v>
      </c>
      <c r="C2" s="159" t="s">
        <v>51</v>
      </c>
      <c r="D2" s="159" t="s">
        <v>52</v>
      </c>
      <c r="E2" s="159" t="s">
        <v>53</v>
      </c>
      <c r="F2" s="159" t="s">
        <v>54</v>
      </c>
      <c r="G2" s="161" t="s">
        <v>55</v>
      </c>
    </row>
    <row r="3" spans="1:7" x14ac:dyDescent="0.3">
      <c r="A3" s="160"/>
      <c r="B3" s="160"/>
      <c r="C3" s="160"/>
      <c r="D3" s="160"/>
      <c r="E3" s="160"/>
      <c r="F3" s="160"/>
      <c r="G3" s="162"/>
    </row>
    <row r="4" spans="1:7" ht="33" customHeight="1" x14ac:dyDescent="0.3">
      <c r="A4" s="160"/>
      <c r="B4" s="160"/>
      <c r="C4" s="160"/>
      <c r="D4" s="160"/>
      <c r="E4" s="160"/>
      <c r="F4" s="160"/>
      <c r="G4" s="162"/>
    </row>
    <row r="5" spans="1:7" ht="20.100000000000001" customHeight="1" x14ac:dyDescent="0.3">
      <c r="A5" s="156" t="s">
        <v>56</v>
      </c>
      <c r="B5" s="154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 x14ac:dyDescent="0.3">
      <c r="A6" s="156"/>
      <c r="B6" s="154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 x14ac:dyDescent="0.3">
      <c r="A7" s="156"/>
      <c r="B7" s="154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 x14ac:dyDescent="0.3">
      <c r="A8" s="153" t="s">
        <v>59</v>
      </c>
      <c r="B8" s="154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 x14ac:dyDescent="0.3">
      <c r="A9" s="153"/>
      <c r="B9" s="154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 x14ac:dyDescent="0.3">
      <c r="A10" s="153"/>
      <c r="B10" s="154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 x14ac:dyDescent="0.3">
      <c r="A11" s="153"/>
      <c r="B11" s="154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 x14ac:dyDescent="0.3">
      <c r="A12" s="153"/>
      <c r="B12" s="154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 x14ac:dyDescent="0.3">
      <c r="A13" s="153"/>
      <c r="B13" s="154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 x14ac:dyDescent="0.3">
      <c r="A14" s="153"/>
      <c r="B14" s="154"/>
      <c r="C14" s="65"/>
      <c r="D14" s="64"/>
      <c r="E14" s="64"/>
      <c r="F14" s="5"/>
      <c r="G14" s="5"/>
    </row>
    <row r="15" spans="1:7" ht="20.100000000000001" customHeight="1" x14ac:dyDescent="0.3">
      <c r="A15" s="153"/>
      <c r="B15" s="154"/>
      <c r="C15" s="65"/>
      <c r="D15" s="64"/>
      <c r="E15" s="64"/>
      <c r="F15" s="5"/>
      <c r="G15" s="5"/>
    </row>
    <row r="16" spans="1:7" ht="20.100000000000001" customHeight="1" x14ac:dyDescent="0.3">
      <c r="A16" s="153" t="s">
        <v>60</v>
      </c>
      <c r="B16" s="154">
        <v>0.63888888888888895</v>
      </c>
      <c r="C16" s="5" t="str">
        <f>' 3-7 лет (день 5)'!B22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 x14ac:dyDescent="0.3">
      <c r="A17" s="153"/>
      <c r="B17" s="155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 x14ac:dyDescent="0.3">
      <c r="A18" s="153" t="s">
        <v>61</v>
      </c>
      <c r="B18" s="154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 x14ac:dyDescent="0.3">
      <c r="A19" s="153"/>
      <c r="B19" s="155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 x14ac:dyDescent="0.3">
      <c r="A20" s="153"/>
      <c r="B20" s="155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 x14ac:dyDescent="0.3">
      <c r="A21" s="67"/>
    </row>
    <row r="22" spans="1:7" x14ac:dyDescent="0.3">
      <c r="A22" s="67"/>
    </row>
    <row r="23" spans="1:7" x14ac:dyDescent="0.3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4.4" x14ac:dyDescent="0.3"/>
  <cols>
    <col min="3" max="3" width="32.88671875" customWidth="1"/>
    <col min="4" max="4" width="26.109375" customWidth="1"/>
  </cols>
  <sheetData>
    <row r="2" spans="2:4" x14ac:dyDescent="0.3">
      <c r="B2" s="107"/>
      <c r="C2" s="33" t="s">
        <v>2</v>
      </c>
    </row>
    <row r="3" spans="2:4" x14ac:dyDescent="0.3">
      <c r="B3" s="108"/>
      <c r="C3" s="4" t="s">
        <v>6</v>
      </c>
    </row>
    <row r="4" spans="2:4" x14ac:dyDescent="0.3">
      <c r="B4" s="95" t="s">
        <v>7</v>
      </c>
      <c r="C4" s="5" t="s">
        <v>8</v>
      </c>
      <c r="D4" t="s">
        <v>62</v>
      </c>
    </row>
    <row r="5" spans="2:4" x14ac:dyDescent="0.3">
      <c r="B5" s="95"/>
      <c r="C5" s="69" t="s">
        <v>9</v>
      </c>
      <c r="D5" t="s">
        <v>63</v>
      </c>
    </row>
    <row r="6" spans="2:4" x14ac:dyDescent="0.3">
      <c r="B6" s="95"/>
      <c r="C6" s="5" t="s">
        <v>10</v>
      </c>
      <c r="D6" t="s">
        <v>64</v>
      </c>
    </row>
    <row r="7" spans="2:4" x14ac:dyDescent="0.3">
      <c r="B7" s="95"/>
      <c r="C7" s="5"/>
    </row>
    <row r="8" spans="2:4" x14ac:dyDescent="0.3">
      <c r="B8" s="95"/>
      <c r="C8" s="5"/>
    </row>
    <row r="9" spans="2:4" x14ac:dyDescent="0.3">
      <c r="B9" s="95" t="s">
        <v>11</v>
      </c>
      <c r="C9" s="5" t="s">
        <v>12</v>
      </c>
      <c r="D9" t="s">
        <v>65</v>
      </c>
    </row>
    <row r="10" spans="2:4" x14ac:dyDescent="0.3">
      <c r="B10" s="95"/>
      <c r="C10" s="70" t="s">
        <v>37</v>
      </c>
      <c r="D10" t="s">
        <v>66</v>
      </c>
    </row>
    <row r="11" spans="2:4" x14ac:dyDescent="0.3">
      <c r="B11" s="95"/>
      <c r="C11" s="5" t="s">
        <v>13</v>
      </c>
    </row>
    <row r="12" spans="2:4" x14ac:dyDescent="0.3">
      <c r="B12" s="95"/>
      <c r="C12" s="5" t="s">
        <v>14</v>
      </c>
    </row>
    <row r="13" spans="2:4" x14ac:dyDescent="0.3">
      <c r="B13" s="95"/>
      <c r="C13" s="5" t="s">
        <v>15</v>
      </c>
    </row>
    <row r="14" spans="2:4" x14ac:dyDescent="0.3">
      <c r="B14" s="95"/>
      <c r="C14" s="15" t="s">
        <v>16</v>
      </c>
    </row>
    <row r="15" spans="2:4" x14ac:dyDescent="0.3">
      <c r="B15" s="95"/>
      <c r="C15" s="9"/>
    </row>
    <row r="16" spans="2:4" x14ac:dyDescent="0.3">
      <c r="B16" s="95"/>
      <c r="C16" s="9"/>
    </row>
    <row r="17" spans="2:3" x14ac:dyDescent="0.3">
      <c r="B17" s="95" t="s">
        <v>17</v>
      </c>
      <c r="C17" s="5" t="s">
        <v>18</v>
      </c>
    </row>
    <row r="18" spans="2:3" x14ac:dyDescent="0.3">
      <c r="B18" s="95"/>
      <c r="C18" s="9" t="s">
        <v>19</v>
      </c>
    </row>
    <row r="19" spans="2:3" x14ac:dyDescent="0.3">
      <c r="B19" s="95"/>
      <c r="C19" s="5"/>
    </row>
    <row r="20" spans="2:3" x14ac:dyDescent="0.3">
      <c r="B20" s="95"/>
      <c r="C20" s="5"/>
    </row>
    <row r="21" spans="2:3" x14ac:dyDescent="0.3">
      <c r="B21" s="95"/>
      <c r="C21" s="5"/>
    </row>
    <row r="22" spans="2:3" x14ac:dyDescent="0.3">
      <c r="B22" s="95" t="s">
        <v>20</v>
      </c>
      <c r="C22" s="71" t="s">
        <v>21</v>
      </c>
    </row>
    <row r="23" spans="2:3" x14ac:dyDescent="0.3">
      <c r="B23" s="95"/>
      <c r="C23" t="s">
        <v>14</v>
      </c>
    </row>
    <row r="24" spans="2:3" x14ac:dyDescent="0.3">
      <c r="B24" s="95"/>
      <c r="C24" s="9" t="s">
        <v>22</v>
      </c>
    </row>
    <row r="25" spans="2:3" x14ac:dyDescent="0.3">
      <c r="B25" s="95"/>
      <c r="C25" s="15"/>
    </row>
    <row r="26" spans="2:3" x14ac:dyDescent="0.3">
      <c r="B26" s="95"/>
      <c r="C26" s="5"/>
    </row>
    <row r="27" spans="2:3" ht="17.399999999999999" x14ac:dyDescent="0.35">
      <c r="B27" s="38"/>
      <c r="C27" s="39" t="s">
        <v>23</v>
      </c>
    </row>
    <row r="28" spans="2:3" ht="17.399999999999999" x14ac:dyDescent="0.35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2024-03-12T09:47:52Z</dcterms:modified>
</cp:coreProperties>
</file>