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10)" sheetId="4" r:id="rId1"/>
    <sheet name="СВО 3-7 лет " sheetId="10" state="hidden" r:id="rId2"/>
    <sheet name=" 3-7 лет (день 10)" sheetId="5" state="hidden" r:id="rId3"/>
    <sheet name="День 10" sheetId="6" state="hidden" r:id="rId4"/>
    <sheet name="День 10 до 3 лет" sheetId="8" r:id="rId5"/>
    <sheet name="День 10 от 3 лет " sheetId="9" r:id="rId6"/>
    <sheet name="БГП   " sheetId="11" state="hidden" r:id="rId7"/>
  </sheets>
  <externalReferences>
    <externalReference r:id="rId8"/>
  </externalReferences>
  <definedNames>
    <definedName name="_xlnm.Print_Area" localSheetId="2">' 3-7 лет (день 10)'!$A$5:$BQ$39</definedName>
    <definedName name="_xlnm.Print_Area" localSheetId="1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1" l="1"/>
  <c r="C18" i="11"/>
  <c r="C17" i="11"/>
  <c r="C16" i="11"/>
  <c r="C15" i="11"/>
  <c r="C13" i="11"/>
  <c r="C12" i="11"/>
  <c r="C11" i="11"/>
  <c r="C10" i="11"/>
  <c r="C9" i="11"/>
  <c r="C8" i="11"/>
  <c r="C7" i="11"/>
  <c r="C6" i="11"/>
  <c r="C5" i="11"/>
  <c r="A1" i="11"/>
  <c r="AF114" i="4"/>
  <c r="AG114" i="4"/>
  <c r="AI114" i="4"/>
  <c r="AF105" i="4"/>
  <c r="AG105" i="4"/>
  <c r="AH105" i="4"/>
  <c r="AI105" i="4"/>
  <c r="AF106" i="4"/>
  <c r="AG106" i="4"/>
  <c r="AH106" i="4"/>
  <c r="AH110" i="4" s="1"/>
  <c r="AH111" i="4" s="1"/>
  <c r="AI106" i="4"/>
  <c r="AF107" i="4"/>
  <c r="AG107" i="4"/>
  <c r="AG110" i="4" s="1"/>
  <c r="AG111" i="4" s="1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G89" i="4"/>
  <c r="AG94" i="4" s="1"/>
  <c r="AG95" i="4" s="1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I77" i="4" s="1"/>
  <c r="AI78" i="4" s="1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F60" i="4" s="1"/>
  <c r="AF61" i="4" s="1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G60" i="4"/>
  <c r="AG61" i="4" s="1"/>
  <c r="AG66" i="4" s="1"/>
  <c r="AF46" i="4"/>
  <c r="AG46" i="4"/>
  <c r="AH46" i="4"/>
  <c r="AI46" i="4"/>
  <c r="AF31" i="4"/>
  <c r="AG31" i="4"/>
  <c r="AH31" i="4"/>
  <c r="AI31" i="4"/>
  <c r="AF32" i="4"/>
  <c r="AF47" i="4" s="1"/>
  <c r="AG32" i="4"/>
  <c r="AG47" i="4" s="1"/>
  <c r="AH32" i="4"/>
  <c r="AH48" i="4" s="1"/>
  <c r="AI32" i="4"/>
  <c r="AI48" i="4" s="1"/>
  <c r="AG7" i="4"/>
  <c r="AG53" i="4" s="1"/>
  <c r="AG87" i="4" s="1"/>
  <c r="AI7" i="4"/>
  <c r="AI53" i="4" s="1"/>
  <c r="AI87" i="4" s="1"/>
  <c r="AF7" i="4"/>
  <c r="AF53" i="4" s="1"/>
  <c r="AF120" i="10"/>
  <c r="AG120" i="10"/>
  <c r="AI120" i="10"/>
  <c r="AG122" i="10"/>
  <c r="AF110" i="10"/>
  <c r="AG110" i="10"/>
  <c r="AH110" i="10"/>
  <c r="AI110" i="10"/>
  <c r="AF111" i="10"/>
  <c r="AG111" i="10"/>
  <c r="AH111" i="10"/>
  <c r="AI111" i="10"/>
  <c r="AF112" i="10"/>
  <c r="AF115" i="10" s="1"/>
  <c r="AF116" i="10" s="1"/>
  <c r="AG112" i="10"/>
  <c r="AH112" i="10"/>
  <c r="AI112" i="10"/>
  <c r="AF113" i="10"/>
  <c r="AG113" i="10"/>
  <c r="AH113" i="10"/>
  <c r="AI113" i="10"/>
  <c r="AF114" i="10"/>
  <c r="AG114" i="10"/>
  <c r="AH114" i="10"/>
  <c r="AI114" i="10"/>
  <c r="AG115" i="10"/>
  <c r="AG116" i="10" s="1"/>
  <c r="AG121" i="10" s="1"/>
  <c r="AH115" i="10"/>
  <c r="AH116" i="10" s="1"/>
  <c r="AI115" i="10"/>
  <c r="AI116" i="10" s="1"/>
  <c r="AI121" i="10" s="1"/>
  <c r="AF103" i="10"/>
  <c r="AG103" i="10"/>
  <c r="AI103" i="10"/>
  <c r="AF93" i="10"/>
  <c r="AF97" i="10" s="1"/>
  <c r="AF98" i="10" s="1"/>
  <c r="AG93" i="10"/>
  <c r="AH93" i="10"/>
  <c r="AH97" i="10" s="1"/>
  <c r="AH98" i="10" s="1"/>
  <c r="AI93" i="10"/>
  <c r="AF94" i="10"/>
  <c r="AG94" i="10"/>
  <c r="AH94" i="10"/>
  <c r="AI94" i="10"/>
  <c r="AF95" i="10"/>
  <c r="AG95" i="10"/>
  <c r="AH95" i="10"/>
  <c r="AI95" i="10"/>
  <c r="AF96" i="10"/>
  <c r="AG96" i="10"/>
  <c r="AH96" i="10"/>
  <c r="AI96" i="10"/>
  <c r="AF86" i="10"/>
  <c r="AG86" i="10"/>
  <c r="AI86" i="10"/>
  <c r="AF73" i="10"/>
  <c r="AF80" i="10" s="1"/>
  <c r="AF81" i="10" s="1"/>
  <c r="AG73" i="10"/>
  <c r="AG80" i="10" s="1"/>
  <c r="AG81" i="10" s="1"/>
  <c r="AH73" i="10"/>
  <c r="AI73" i="10"/>
  <c r="AF74" i="10"/>
  <c r="AG74" i="10"/>
  <c r="AH74" i="10"/>
  <c r="AI74" i="10"/>
  <c r="AF75" i="10"/>
  <c r="AG75" i="10"/>
  <c r="AH75" i="10"/>
  <c r="AH80" i="10" s="1"/>
  <c r="AH81" i="10" s="1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65" i="10"/>
  <c r="AG65" i="10"/>
  <c r="AI65" i="10"/>
  <c r="AF56" i="10"/>
  <c r="AG56" i="10"/>
  <c r="AH56" i="10"/>
  <c r="AH61" i="10" s="1"/>
  <c r="AH62" i="10" s="1"/>
  <c r="AI56" i="10"/>
  <c r="AI61" i="10" s="1"/>
  <c r="AI62" i="10" s="1"/>
  <c r="AI67" i="10" s="1"/>
  <c r="AF57" i="10"/>
  <c r="AG57" i="10"/>
  <c r="AG61" i="10" s="1"/>
  <c r="AG62" i="10" s="1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46" i="10"/>
  <c r="AG46" i="10"/>
  <c r="AH46" i="10"/>
  <c r="AI46" i="10"/>
  <c r="AF47" i="10"/>
  <c r="AH47" i="10"/>
  <c r="AI47" i="10"/>
  <c r="AF31" i="10"/>
  <c r="AF32" i="10" s="1"/>
  <c r="AF48" i="10" s="1"/>
  <c r="AG31" i="10"/>
  <c r="AH31" i="10"/>
  <c r="AH32" i="10" s="1"/>
  <c r="AH48" i="10" s="1"/>
  <c r="AI31" i="10"/>
  <c r="AI32" i="10" s="1"/>
  <c r="AI48" i="10" s="1"/>
  <c r="AG32" i="10"/>
  <c r="AG47" i="10" s="1"/>
  <c r="AG7" i="10"/>
  <c r="AG54" i="10" s="1"/>
  <c r="AI7" i="10"/>
  <c r="AI54" i="10" s="1"/>
  <c r="AI71" i="10" s="1"/>
  <c r="AF7" i="10"/>
  <c r="AF54" i="10" s="1"/>
  <c r="AF121" i="5"/>
  <c r="AG121" i="5"/>
  <c r="AI121" i="5"/>
  <c r="AF109" i="5"/>
  <c r="AG109" i="5"/>
  <c r="AI109" i="5"/>
  <c r="AF111" i="5"/>
  <c r="AF116" i="5" s="1"/>
  <c r="AF117" i="5" s="1"/>
  <c r="AF123" i="5" s="1"/>
  <c r="AG111" i="5"/>
  <c r="AG116" i="5" s="1"/>
  <c r="AG117" i="5" s="1"/>
  <c r="AH111" i="5"/>
  <c r="AI111" i="5"/>
  <c r="AF112" i="5"/>
  <c r="AG112" i="5"/>
  <c r="AH112" i="5"/>
  <c r="AI112" i="5"/>
  <c r="AF113" i="5"/>
  <c r="AG113" i="5"/>
  <c r="AH113" i="5"/>
  <c r="AI113" i="5"/>
  <c r="AF114" i="5"/>
  <c r="AG114" i="5"/>
  <c r="AH114" i="5"/>
  <c r="AI114" i="5"/>
  <c r="AF115" i="5"/>
  <c r="AG115" i="5"/>
  <c r="AH115" i="5"/>
  <c r="AI115" i="5"/>
  <c r="AH116" i="5"/>
  <c r="AH117" i="5" s="1"/>
  <c r="AI116" i="5"/>
  <c r="AI117" i="5" s="1"/>
  <c r="AI123" i="5" s="1"/>
  <c r="AI104" i="5"/>
  <c r="AF104" i="5"/>
  <c r="AG104" i="5"/>
  <c r="AF94" i="5"/>
  <c r="AG94" i="5"/>
  <c r="AH94" i="5"/>
  <c r="AH98" i="5" s="1"/>
  <c r="AH99" i="5" s="1"/>
  <c r="AI94" i="5"/>
  <c r="AI98" i="5" s="1"/>
  <c r="AI99" i="5" s="1"/>
  <c r="AF95" i="5"/>
  <c r="AG95" i="5"/>
  <c r="AH95" i="5"/>
  <c r="AI95" i="5"/>
  <c r="AF96" i="5"/>
  <c r="AG96" i="5"/>
  <c r="AH96" i="5"/>
  <c r="AI96" i="5"/>
  <c r="AF97" i="5"/>
  <c r="AG97" i="5"/>
  <c r="AH97" i="5"/>
  <c r="AI97" i="5"/>
  <c r="AF98" i="5"/>
  <c r="AF99" i="5" s="1"/>
  <c r="AF105" i="5" s="1"/>
  <c r="AG98" i="5"/>
  <c r="AG99" i="5" s="1"/>
  <c r="AI92" i="5"/>
  <c r="AF87" i="5"/>
  <c r="AG87" i="5"/>
  <c r="AI87" i="5"/>
  <c r="AF74" i="5"/>
  <c r="AF81" i="5" s="1"/>
  <c r="AF82" i="5" s="1"/>
  <c r="AG74" i="5"/>
  <c r="AG81" i="5" s="1"/>
  <c r="AG82" i="5" s="1"/>
  <c r="AG89" i="5" s="1"/>
  <c r="AH74" i="5"/>
  <c r="AH81" i="5" s="1"/>
  <c r="AH82" i="5" s="1"/>
  <c r="AI74" i="5"/>
  <c r="AF75" i="5"/>
  <c r="AG75" i="5"/>
  <c r="AH75" i="5"/>
  <c r="AI75" i="5"/>
  <c r="AF76" i="5"/>
  <c r="AG76" i="5"/>
  <c r="AH76" i="5"/>
  <c r="AI76" i="5"/>
  <c r="AI81" i="5" s="1"/>
  <c r="AI82" i="5" s="1"/>
  <c r="AI89" i="5" s="1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F72" i="5"/>
  <c r="AG72" i="5"/>
  <c r="AI72" i="5"/>
  <c r="AF66" i="5"/>
  <c r="AG66" i="5"/>
  <c r="AI66" i="5"/>
  <c r="AF57" i="5"/>
  <c r="AG57" i="5"/>
  <c r="AH57" i="5"/>
  <c r="AI57" i="5"/>
  <c r="AF58" i="5"/>
  <c r="AG58" i="5"/>
  <c r="AG62" i="5" s="1"/>
  <c r="AG63" i="5" s="1"/>
  <c r="AH58" i="5"/>
  <c r="AH62" i="5" s="1"/>
  <c r="AH63" i="5" s="1"/>
  <c r="AI58" i="5"/>
  <c r="AF59" i="5"/>
  <c r="AF62" i="5" s="1"/>
  <c r="AF63" i="5" s="1"/>
  <c r="AF67" i="5" s="1"/>
  <c r="AG59" i="5"/>
  <c r="AH59" i="5"/>
  <c r="AI59" i="5"/>
  <c r="AF60" i="5"/>
  <c r="AG60" i="5"/>
  <c r="AH60" i="5"/>
  <c r="AI60" i="5"/>
  <c r="AF61" i="5"/>
  <c r="AG61" i="5"/>
  <c r="AH61" i="5"/>
  <c r="AI61" i="5"/>
  <c r="AF55" i="5"/>
  <c r="AF92" i="5" s="1"/>
  <c r="AG55" i="5"/>
  <c r="AG92" i="5" s="1"/>
  <c r="AI55" i="5"/>
  <c r="AF47" i="5"/>
  <c r="AG47" i="5"/>
  <c r="AH47" i="5"/>
  <c r="AI47" i="5"/>
  <c r="AF32" i="5"/>
  <c r="AF48" i="5" s="1"/>
  <c r="AG32" i="5"/>
  <c r="AG49" i="5" s="1"/>
  <c r="AI32" i="5"/>
  <c r="AI48" i="5" s="1"/>
  <c r="AF31" i="5"/>
  <c r="AG31" i="5"/>
  <c r="AH31" i="5"/>
  <c r="AH32" i="5" s="1"/>
  <c r="AI31" i="5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H121" i="10" s="1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K115" i="10" s="1"/>
  <c r="BK116" i="10" s="1"/>
  <c r="BJ110" i="10"/>
  <c r="BJ115" i="10" s="1"/>
  <c r="BJ116" i="10" s="1"/>
  <c r="BI110" i="10"/>
  <c r="BI115" i="10" s="1"/>
  <c r="BI116" i="10" s="1"/>
  <c r="BH110" i="10"/>
  <c r="BG110" i="10"/>
  <c r="BF110" i="10"/>
  <c r="BE110" i="10"/>
  <c r="BD110" i="10"/>
  <c r="BC110" i="10"/>
  <c r="BB110" i="10"/>
  <c r="BA110" i="10"/>
  <c r="AZ110" i="10"/>
  <c r="AY110" i="10"/>
  <c r="AY115" i="10" s="1"/>
  <c r="AY116" i="10" s="1"/>
  <c r="AX110" i="10"/>
  <c r="AX115" i="10" s="1"/>
  <c r="AX116" i="10" s="1"/>
  <c r="AW110" i="10"/>
  <c r="AW115" i="10" s="1"/>
  <c r="AW116" i="10" s="1"/>
  <c r="AV110" i="10"/>
  <c r="AU110" i="10"/>
  <c r="AT110" i="10"/>
  <c r="AS110" i="10"/>
  <c r="AR110" i="10"/>
  <c r="AQ110" i="10"/>
  <c r="AP110" i="10"/>
  <c r="AO110" i="10"/>
  <c r="AN110" i="10"/>
  <c r="AM110" i="10"/>
  <c r="AM115" i="10" s="1"/>
  <c r="AM116" i="10" s="1"/>
  <c r="AL110" i="10"/>
  <c r="AL115" i="10" s="1"/>
  <c r="AL116" i="10" s="1"/>
  <c r="AK110" i="10"/>
  <c r="AK115" i="10" s="1"/>
  <c r="AK116" i="10" s="1"/>
  <c r="AJ110" i="10"/>
  <c r="AE110" i="10"/>
  <c r="AD110" i="10"/>
  <c r="AC110" i="10"/>
  <c r="AB110" i="10"/>
  <c r="AA110" i="10"/>
  <c r="Z110" i="10"/>
  <c r="Y110" i="10"/>
  <c r="X110" i="10"/>
  <c r="W110" i="10"/>
  <c r="W115" i="10" s="1"/>
  <c r="W116" i="10" s="1"/>
  <c r="V110" i="10"/>
  <c r="V115" i="10" s="1"/>
  <c r="V116" i="10" s="1"/>
  <c r="U110" i="10"/>
  <c r="U115" i="10" s="1"/>
  <c r="U116" i="10" s="1"/>
  <c r="T110" i="10"/>
  <c r="S110" i="10"/>
  <c r="R110" i="10"/>
  <c r="Q110" i="10"/>
  <c r="P110" i="10"/>
  <c r="O110" i="10"/>
  <c r="N110" i="10"/>
  <c r="M110" i="10"/>
  <c r="L110" i="10"/>
  <c r="K110" i="10"/>
  <c r="K115" i="10" s="1"/>
  <c r="K116" i="10" s="1"/>
  <c r="J110" i="10"/>
  <c r="J115" i="10" s="1"/>
  <c r="J116" i="10" s="1"/>
  <c r="I110" i="10"/>
  <c r="I115" i="10" s="1"/>
  <c r="I116" i="10" s="1"/>
  <c r="H110" i="10"/>
  <c r="G110" i="10"/>
  <c r="F110" i="10"/>
  <c r="E110" i="10"/>
  <c r="D110" i="10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P97" i="10" s="1"/>
  <c r="BP98" i="10" s="1"/>
  <c r="BO93" i="10"/>
  <c r="BO97" i="10" s="1"/>
  <c r="BO98" i="10" s="1"/>
  <c r="BN93" i="10"/>
  <c r="BN97" i="10" s="1"/>
  <c r="BN98" i="10" s="1"/>
  <c r="BM93" i="10"/>
  <c r="BL93" i="10"/>
  <c r="BK93" i="10"/>
  <c r="BJ93" i="10"/>
  <c r="BI93" i="10"/>
  <c r="BH93" i="10"/>
  <c r="BG93" i="10"/>
  <c r="BF93" i="10"/>
  <c r="BE93" i="10"/>
  <c r="BD93" i="10"/>
  <c r="BD97" i="10" s="1"/>
  <c r="BD98" i="10" s="1"/>
  <c r="BC93" i="10"/>
  <c r="BC97" i="10" s="1"/>
  <c r="BC98" i="10" s="1"/>
  <c r="BB93" i="10"/>
  <c r="BB97" i="10" s="1"/>
  <c r="BB98" i="10" s="1"/>
  <c r="BA93" i="10"/>
  <c r="AZ93" i="10"/>
  <c r="AY93" i="10"/>
  <c r="AX93" i="10"/>
  <c r="AW93" i="10"/>
  <c r="AV93" i="10"/>
  <c r="AU93" i="10"/>
  <c r="AT93" i="10"/>
  <c r="AS93" i="10"/>
  <c r="AR93" i="10"/>
  <c r="AR97" i="10" s="1"/>
  <c r="AR98" i="10" s="1"/>
  <c r="AQ93" i="10"/>
  <c r="AQ97" i="10" s="1"/>
  <c r="AQ98" i="10" s="1"/>
  <c r="AP93" i="10"/>
  <c r="AP97" i="10" s="1"/>
  <c r="AP98" i="10" s="1"/>
  <c r="AO93" i="10"/>
  <c r="AN93" i="10"/>
  <c r="AM93" i="10"/>
  <c r="AL93" i="10"/>
  <c r="AK93" i="10"/>
  <c r="AJ93" i="10"/>
  <c r="AE93" i="10"/>
  <c r="AD93" i="10"/>
  <c r="AC93" i="10"/>
  <c r="AB93" i="10"/>
  <c r="AB97" i="10" s="1"/>
  <c r="AB98" i="10" s="1"/>
  <c r="AA93" i="10"/>
  <c r="AA97" i="10" s="1"/>
  <c r="AA98" i="10" s="1"/>
  <c r="Z93" i="10"/>
  <c r="Z97" i="10" s="1"/>
  <c r="Z98" i="10" s="1"/>
  <c r="Y93" i="10"/>
  <c r="X93" i="10"/>
  <c r="W93" i="10"/>
  <c r="V93" i="10"/>
  <c r="U93" i="10"/>
  <c r="T93" i="10"/>
  <c r="S93" i="10"/>
  <c r="R93" i="10"/>
  <c r="Q93" i="10"/>
  <c r="P93" i="10"/>
  <c r="P97" i="10" s="1"/>
  <c r="P98" i="10" s="1"/>
  <c r="O93" i="10"/>
  <c r="O97" i="10" s="1"/>
  <c r="O98" i="10" s="1"/>
  <c r="N93" i="10"/>
  <c r="N97" i="10" s="1"/>
  <c r="N98" i="10" s="1"/>
  <c r="M93" i="10"/>
  <c r="L93" i="10"/>
  <c r="K93" i="10"/>
  <c r="J93" i="10"/>
  <c r="I93" i="10"/>
  <c r="H93" i="10"/>
  <c r="G93" i="10"/>
  <c r="F93" i="10"/>
  <c r="E93" i="10"/>
  <c r="D93" i="10"/>
  <c r="D97" i="10" s="1"/>
  <c r="D98" i="10" s="1"/>
  <c r="C93" i="10"/>
  <c r="BR91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R80" i="10" s="1"/>
  <c r="BR81" i="10" s="1"/>
  <c r="BQ73" i="10"/>
  <c r="BQ80" i="10" s="1"/>
  <c r="BQ81" i="10" s="1"/>
  <c r="BP73" i="10"/>
  <c r="BO73" i="10"/>
  <c r="BN73" i="10"/>
  <c r="BM73" i="10"/>
  <c r="BL73" i="10"/>
  <c r="BK73" i="10"/>
  <c r="BJ73" i="10"/>
  <c r="BI73" i="10"/>
  <c r="BH73" i="10"/>
  <c r="BG73" i="10"/>
  <c r="BG80" i="10" s="1"/>
  <c r="BG81" i="10" s="1"/>
  <c r="BF73" i="10"/>
  <c r="BF80" i="10" s="1"/>
  <c r="BF81" i="10" s="1"/>
  <c r="BE73" i="10"/>
  <c r="BE80" i="10" s="1"/>
  <c r="BE81" i="10" s="1"/>
  <c r="BD73" i="10"/>
  <c r="BC73" i="10"/>
  <c r="BB73" i="10"/>
  <c r="BA73" i="10"/>
  <c r="AZ73" i="10"/>
  <c r="AY73" i="10"/>
  <c r="AX73" i="10"/>
  <c r="AW73" i="10"/>
  <c r="AV73" i="10"/>
  <c r="AU73" i="10"/>
  <c r="AU80" i="10" s="1"/>
  <c r="AU81" i="10" s="1"/>
  <c r="AT73" i="10"/>
  <c r="AT80" i="10" s="1"/>
  <c r="AT81" i="10" s="1"/>
  <c r="AS73" i="10"/>
  <c r="AS80" i="10" s="1"/>
  <c r="AS81" i="10" s="1"/>
  <c r="AR73" i="10"/>
  <c r="AQ73" i="10"/>
  <c r="AP73" i="10"/>
  <c r="AO73" i="10"/>
  <c r="AN73" i="10"/>
  <c r="AM73" i="10"/>
  <c r="AL73" i="10"/>
  <c r="AK73" i="10"/>
  <c r="AJ73" i="10"/>
  <c r="AE73" i="10"/>
  <c r="AE80" i="10" s="1"/>
  <c r="AE81" i="10" s="1"/>
  <c r="AD73" i="10"/>
  <c r="AD80" i="10" s="1"/>
  <c r="AD81" i="10" s="1"/>
  <c r="AC73" i="10"/>
  <c r="AC80" i="10" s="1"/>
  <c r="AC81" i="10" s="1"/>
  <c r="AB73" i="10"/>
  <c r="AA73" i="10"/>
  <c r="Z73" i="10"/>
  <c r="Y73" i="10"/>
  <c r="X73" i="10"/>
  <c r="W73" i="10"/>
  <c r="V73" i="10"/>
  <c r="U73" i="10"/>
  <c r="T73" i="10"/>
  <c r="S73" i="10"/>
  <c r="S80" i="10" s="1"/>
  <c r="S81" i="10" s="1"/>
  <c r="R73" i="10"/>
  <c r="R80" i="10" s="1"/>
  <c r="R81" i="10" s="1"/>
  <c r="Q73" i="10"/>
  <c r="Q80" i="10" s="1"/>
  <c r="Q81" i="10" s="1"/>
  <c r="P73" i="10"/>
  <c r="O73" i="10"/>
  <c r="N73" i="10"/>
  <c r="M73" i="10"/>
  <c r="L73" i="10"/>
  <c r="K73" i="10"/>
  <c r="J73" i="10"/>
  <c r="I73" i="10"/>
  <c r="H73" i="10"/>
  <c r="G73" i="10"/>
  <c r="G80" i="10" s="1"/>
  <c r="G81" i="10" s="1"/>
  <c r="F73" i="10"/>
  <c r="F80" i="10" s="1"/>
  <c r="F81" i="10" s="1"/>
  <c r="E73" i="10"/>
  <c r="E80" i="10" s="1"/>
  <c r="E81" i="10" s="1"/>
  <c r="D73" i="10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Q61" i="10"/>
  <c r="Q62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B61" i="10" s="1"/>
  <c r="BB62" i="10" s="1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R61" i="10" s="1"/>
  <c r="AR62" i="10" s="1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R61" i="10" s="1"/>
  <c r="BR62" i="10" s="1"/>
  <c r="BQ56" i="10"/>
  <c r="BP56" i="10"/>
  <c r="BO56" i="10"/>
  <c r="BN56" i="10"/>
  <c r="BM56" i="10"/>
  <c r="BL56" i="10"/>
  <c r="BK56" i="10"/>
  <c r="BJ56" i="10"/>
  <c r="BI56" i="10"/>
  <c r="BH56" i="10"/>
  <c r="BH61" i="10" s="1"/>
  <c r="BH62" i="10" s="1"/>
  <c r="BG56" i="10"/>
  <c r="BG61" i="10" s="1"/>
  <c r="BG62" i="10" s="1"/>
  <c r="BF56" i="10"/>
  <c r="BF61" i="10" s="1"/>
  <c r="BF62" i="10" s="1"/>
  <c r="BE56" i="10"/>
  <c r="BD56" i="10"/>
  <c r="BC56" i="10"/>
  <c r="BB56" i="10"/>
  <c r="BA56" i="10"/>
  <c r="AZ56" i="10"/>
  <c r="AZ61" i="10" s="1"/>
  <c r="AZ62" i="10" s="1"/>
  <c r="AY56" i="10"/>
  <c r="AX56" i="10"/>
  <c r="AW56" i="10"/>
  <c r="AV56" i="10"/>
  <c r="AV61" i="10" s="1"/>
  <c r="AV62" i="10" s="1"/>
  <c r="AU56" i="10"/>
  <c r="AU61" i="10" s="1"/>
  <c r="AU62" i="10" s="1"/>
  <c r="AT56" i="10"/>
  <c r="AT61" i="10" s="1"/>
  <c r="AT62" i="10" s="1"/>
  <c r="AS56" i="10"/>
  <c r="AR56" i="10"/>
  <c r="AQ56" i="10"/>
  <c r="AP56" i="10"/>
  <c r="AO56" i="10"/>
  <c r="AN56" i="10"/>
  <c r="AM56" i="10"/>
  <c r="AL56" i="10"/>
  <c r="AK56" i="10"/>
  <c r="AJ56" i="10"/>
  <c r="AJ61" i="10" s="1"/>
  <c r="AJ62" i="10" s="1"/>
  <c r="AE56" i="10"/>
  <c r="AE61" i="10" s="1"/>
  <c r="AE62" i="10" s="1"/>
  <c r="AE66" i="10" s="1"/>
  <c r="AD56" i="10"/>
  <c r="AD61" i="10" s="1"/>
  <c r="AD62" i="10" s="1"/>
  <c r="AC56" i="10"/>
  <c r="AB56" i="10"/>
  <c r="AA56" i="10"/>
  <c r="Z56" i="10"/>
  <c r="Y56" i="10"/>
  <c r="X56" i="10"/>
  <c r="W56" i="10"/>
  <c r="V56" i="10"/>
  <c r="U56" i="10"/>
  <c r="T56" i="10"/>
  <c r="T61" i="10" s="1"/>
  <c r="T62" i="10" s="1"/>
  <c r="S56" i="10"/>
  <c r="S61" i="10" s="1"/>
  <c r="S62" i="10" s="1"/>
  <c r="R56" i="10"/>
  <c r="R61" i="10" s="1"/>
  <c r="R62" i="10" s="1"/>
  <c r="Q56" i="10"/>
  <c r="P56" i="10"/>
  <c r="O56" i="10"/>
  <c r="N56" i="10"/>
  <c r="M56" i="10"/>
  <c r="L56" i="10"/>
  <c r="K56" i="10"/>
  <c r="J56" i="10"/>
  <c r="I56" i="10"/>
  <c r="H56" i="10"/>
  <c r="H61" i="10" s="1"/>
  <c r="H62" i="10" s="1"/>
  <c r="G56" i="10"/>
  <c r="G61" i="10" s="1"/>
  <c r="G62" i="10" s="1"/>
  <c r="G66" i="10" s="1"/>
  <c r="F56" i="10"/>
  <c r="F61" i="10" s="1"/>
  <c r="F62" i="10" s="1"/>
  <c r="E56" i="10"/>
  <c r="D56" i="10"/>
  <c r="C56" i="10"/>
  <c r="BR54" i="10"/>
  <c r="BR71" i="10" s="1"/>
  <c r="AA48" i="10"/>
  <c r="AQ47" i="10"/>
  <c r="AP47" i="10"/>
  <c r="W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Q32" i="10"/>
  <c r="AQ48" i="10" s="1"/>
  <c r="AD32" i="10"/>
  <c r="AD47" i="10" s="1"/>
  <c r="Y32" i="10"/>
  <c r="X32" i="10"/>
  <c r="X48" i="10" s="1"/>
  <c r="V32" i="10"/>
  <c r="V47" i="10" s="1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X47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C31" i="10"/>
  <c r="AC32" i="10" s="1"/>
  <c r="AB31" i="10"/>
  <c r="AB32" i="10" s="1"/>
  <c r="AA31" i="10"/>
  <c r="AA32" i="10" s="1"/>
  <c r="Z31" i="10"/>
  <c r="Z32" i="10" s="1"/>
  <c r="Y31" i="10"/>
  <c r="X31" i="10"/>
  <c r="W31" i="10"/>
  <c r="W32" i="10" s="1"/>
  <c r="V31" i="10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G5" i="9"/>
  <c r="G5" i="8"/>
  <c r="AF65" i="4" l="1"/>
  <c r="AF66" i="4"/>
  <c r="AG88" i="10"/>
  <c r="AG87" i="10"/>
  <c r="AI84" i="4"/>
  <c r="AI83" i="4"/>
  <c r="AF99" i="4"/>
  <c r="AF100" i="4"/>
  <c r="AW47" i="10"/>
  <c r="AW48" i="10"/>
  <c r="N47" i="10"/>
  <c r="N48" i="10"/>
  <c r="AG68" i="5"/>
  <c r="AG67" i="5"/>
  <c r="AG67" i="10"/>
  <c r="AG66" i="10"/>
  <c r="AG115" i="4"/>
  <c r="AG116" i="4"/>
  <c r="AF88" i="5"/>
  <c r="AF89" i="5"/>
  <c r="AY48" i="10"/>
  <c r="AY47" i="10"/>
  <c r="AG105" i="5"/>
  <c r="AG106" i="5"/>
  <c r="AG122" i="5"/>
  <c r="AG123" i="5"/>
  <c r="AG50" i="5"/>
  <c r="AF88" i="10"/>
  <c r="AF87" i="10"/>
  <c r="AF122" i="10"/>
  <c r="AF121" i="10"/>
  <c r="AG99" i="4"/>
  <c r="AG100" i="4"/>
  <c r="AH33" i="5"/>
  <c r="AH48" i="5"/>
  <c r="AF104" i="10"/>
  <c r="AF105" i="10"/>
  <c r="AI105" i="5"/>
  <c r="AI106" i="5"/>
  <c r="AF49" i="5"/>
  <c r="AI122" i="10"/>
  <c r="AK61" i="10"/>
  <c r="AK62" i="10" s="1"/>
  <c r="AK67" i="10" s="1"/>
  <c r="H80" i="10"/>
  <c r="H81" i="10" s="1"/>
  <c r="H88" i="10" s="1"/>
  <c r="BH80" i="10"/>
  <c r="BH81" i="10" s="1"/>
  <c r="BH88" i="10" s="1"/>
  <c r="AC97" i="10"/>
  <c r="AC98" i="10" s="1"/>
  <c r="X115" i="10"/>
  <c r="X116" i="10" s="1"/>
  <c r="X122" i="10" s="1"/>
  <c r="V61" i="10"/>
  <c r="V62" i="10" s="1"/>
  <c r="V67" i="10" s="1"/>
  <c r="AW80" i="10"/>
  <c r="AW81" i="10" s="1"/>
  <c r="AD97" i="10"/>
  <c r="AD98" i="10" s="1"/>
  <c r="E61" i="10"/>
  <c r="E62" i="10" s="1"/>
  <c r="AC61" i="10"/>
  <c r="AC62" i="10" s="1"/>
  <c r="AS61" i="10"/>
  <c r="AS62" i="10" s="1"/>
  <c r="BE61" i="10"/>
  <c r="BE62" i="10" s="1"/>
  <c r="BE66" i="10" s="1"/>
  <c r="BQ61" i="10"/>
  <c r="BQ62" i="10" s="1"/>
  <c r="BQ67" i="10" s="1"/>
  <c r="AH66" i="10"/>
  <c r="D80" i="10"/>
  <c r="D81" i="10" s="1"/>
  <c r="D87" i="10" s="1"/>
  <c r="P80" i="10"/>
  <c r="P81" i="10" s="1"/>
  <c r="P87" i="10" s="1"/>
  <c r="AB80" i="10"/>
  <c r="AB81" i="10" s="1"/>
  <c r="AB88" i="10" s="1"/>
  <c r="AR80" i="10"/>
  <c r="AR81" i="10" s="1"/>
  <c r="AR87" i="10" s="1"/>
  <c r="BD80" i="10"/>
  <c r="BD81" i="10" s="1"/>
  <c r="BP80" i="10"/>
  <c r="BP81" i="10" s="1"/>
  <c r="M97" i="10"/>
  <c r="M98" i="10" s="1"/>
  <c r="Y97" i="10"/>
  <c r="Y98" i="10" s="1"/>
  <c r="AO97" i="10"/>
  <c r="AO98" i="10" s="1"/>
  <c r="BA97" i="10"/>
  <c r="BA98" i="10" s="1"/>
  <c r="BM97" i="10"/>
  <c r="BM98" i="10" s="1"/>
  <c r="BM105" i="10" s="1"/>
  <c r="H115" i="10"/>
  <c r="H116" i="10" s="1"/>
  <c r="T115" i="10"/>
  <c r="T116" i="10" s="1"/>
  <c r="T121" i="10" s="1"/>
  <c r="AJ115" i="10"/>
  <c r="AJ116" i="10" s="1"/>
  <c r="AJ121" i="10" s="1"/>
  <c r="AV115" i="10"/>
  <c r="AV116" i="10" s="1"/>
  <c r="AV122" i="10" s="1"/>
  <c r="BH115" i="10"/>
  <c r="BH116" i="10" s="1"/>
  <c r="BH121" i="10" s="1"/>
  <c r="AG48" i="10"/>
  <c r="AI66" i="10"/>
  <c r="AG48" i="4"/>
  <c r="AI94" i="4"/>
  <c r="AI95" i="4" s="1"/>
  <c r="AI97" i="10"/>
  <c r="AI98" i="10" s="1"/>
  <c r="AF48" i="4"/>
  <c r="AH94" i="4"/>
  <c r="AH95" i="4" s="1"/>
  <c r="AI47" i="4"/>
  <c r="AG65" i="4"/>
  <c r="AH77" i="4"/>
  <c r="AH78" i="4" s="1"/>
  <c r="AH47" i="4"/>
  <c r="AG77" i="4"/>
  <c r="AG78" i="4" s="1"/>
  <c r="AF77" i="4"/>
  <c r="AF78" i="4" s="1"/>
  <c r="K61" i="10"/>
  <c r="K62" i="10" s="1"/>
  <c r="W61" i="10"/>
  <c r="W62" i="10" s="1"/>
  <c r="W66" i="10" s="1"/>
  <c r="AM61" i="10"/>
  <c r="AM62" i="10" s="1"/>
  <c r="AY61" i="10"/>
  <c r="AY62" i="10" s="1"/>
  <c r="BK61" i="10"/>
  <c r="BK62" i="10" s="1"/>
  <c r="BK67" i="10" s="1"/>
  <c r="J80" i="10"/>
  <c r="J81" i="10" s="1"/>
  <c r="J87" i="10" s="1"/>
  <c r="V80" i="10"/>
  <c r="V81" i="10" s="1"/>
  <c r="V88" i="10" s="1"/>
  <c r="AL80" i="10"/>
  <c r="AL81" i="10" s="1"/>
  <c r="AL87" i="10" s="1"/>
  <c r="AX80" i="10"/>
  <c r="AX81" i="10" s="1"/>
  <c r="AX88" i="10" s="1"/>
  <c r="BJ80" i="10"/>
  <c r="BJ81" i="10" s="1"/>
  <c r="BJ87" i="10" s="1"/>
  <c r="G97" i="10"/>
  <c r="G98" i="10" s="1"/>
  <c r="G105" i="10" s="1"/>
  <c r="S97" i="10"/>
  <c r="S98" i="10" s="1"/>
  <c r="AE97" i="10"/>
  <c r="AE98" i="10" s="1"/>
  <c r="AU97" i="10"/>
  <c r="AU98" i="10" s="1"/>
  <c r="BG97" i="10"/>
  <c r="BG98" i="10" s="1"/>
  <c r="N115" i="10"/>
  <c r="N116" i="10" s="1"/>
  <c r="Z115" i="10"/>
  <c r="Z116" i="10" s="1"/>
  <c r="Z121" i="10" s="1"/>
  <c r="AP115" i="10"/>
  <c r="AP116" i="10" s="1"/>
  <c r="AP122" i="10" s="1"/>
  <c r="BB115" i="10"/>
  <c r="BB116" i="10" s="1"/>
  <c r="BN115" i="10"/>
  <c r="BN116" i="10" s="1"/>
  <c r="BN121" i="10" s="1"/>
  <c r="AI60" i="4"/>
  <c r="AI61" i="4" s="1"/>
  <c r="BI61" i="10"/>
  <c r="BI62" i="10" s="1"/>
  <c r="BI66" i="10" s="1"/>
  <c r="AV80" i="10"/>
  <c r="AV81" i="10" s="1"/>
  <c r="AV87" i="10" s="1"/>
  <c r="Q97" i="10"/>
  <c r="Q98" i="10" s="1"/>
  <c r="BQ97" i="10"/>
  <c r="BQ98" i="10" s="1"/>
  <c r="L115" i="10"/>
  <c r="L116" i="10" s="1"/>
  <c r="BL115" i="10"/>
  <c r="BL116" i="10" s="1"/>
  <c r="AX61" i="10"/>
  <c r="AX62" i="10" s="1"/>
  <c r="AK80" i="10"/>
  <c r="AK81" i="10" s="1"/>
  <c r="R97" i="10"/>
  <c r="R98" i="10" s="1"/>
  <c r="R104" i="10" s="1"/>
  <c r="BF97" i="10"/>
  <c r="BF98" i="10" s="1"/>
  <c r="Y115" i="10"/>
  <c r="Y116" i="10" s="1"/>
  <c r="Y122" i="10" s="1"/>
  <c r="BM115" i="10"/>
  <c r="BM116" i="10" s="1"/>
  <c r="BM121" i="10" s="1"/>
  <c r="L61" i="10"/>
  <c r="L62" i="10" s="1"/>
  <c r="L66" i="10" s="1"/>
  <c r="AN61" i="10"/>
  <c r="AN62" i="10" s="1"/>
  <c r="AN67" i="10" s="1"/>
  <c r="W80" i="10"/>
  <c r="W81" i="10" s="1"/>
  <c r="AM80" i="10"/>
  <c r="AM81" i="10" s="1"/>
  <c r="AY80" i="10"/>
  <c r="AY81" i="10" s="1"/>
  <c r="H97" i="10"/>
  <c r="H98" i="10" s="1"/>
  <c r="T97" i="10"/>
  <c r="T98" i="10" s="1"/>
  <c r="AJ97" i="10"/>
  <c r="AJ98" i="10" s="1"/>
  <c r="AJ104" i="10" s="1"/>
  <c r="AV97" i="10"/>
  <c r="AV98" i="10" s="1"/>
  <c r="AV104" i="10" s="1"/>
  <c r="BH97" i="10"/>
  <c r="BH98" i="10" s="1"/>
  <c r="AH104" i="10"/>
  <c r="O115" i="10"/>
  <c r="O116" i="10" s="1"/>
  <c r="O122" i="10" s="1"/>
  <c r="AA115" i="10"/>
  <c r="AA116" i="10" s="1"/>
  <c r="AQ115" i="10"/>
  <c r="AQ116" i="10" s="1"/>
  <c r="AQ122" i="10" s="1"/>
  <c r="BC115" i="10"/>
  <c r="BC116" i="10" s="1"/>
  <c r="BO115" i="10"/>
  <c r="BO116" i="10" s="1"/>
  <c r="AI62" i="5"/>
  <c r="AI63" i="5" s="1"/>
  <c r="AI67" i="5" s="1"/>
  <c r="M61" i="10"/>
  <c r="M62" i="10" s="1"/>
  <c r="Y61" i="10"/>
  <c r="Y62" i="10" s="1"/>
  <c r="AO61" i="10"/>
  <c r="AO62" i="10" s="1"/>
  <c r="AO66" i="10" s="1"/>
  <c r="BA61" i="10"/>
  <c r="BA62" i="10" s="1"/>
  <c r="BM61" i="10"/>
  <c r="BM62" i="10" s="1"/>
  <c r="BM66" i="10" s="1"/>
  <c r="L80" i="10"/>
  <c r="L81" i="10" s="1"/>
  <c r="L87" i="10" s="1"/>
  <c r="X80" i="10"/>
  <c r="X81" i="10" s="1"/>
  <c r="X87" i="10" s="1"/>
  <c r="AN80" i="10"/>
  <c r="AN81" i="10" s="1"/>
  <c r="AN88" i="10" s="1"/>
  <c r="AZ80" i="10"/>
  <c r="AZ81" i="10" s="1"/>
  <c r="AZ87" i="10" s="1"/>
  <c r="BL80" i="10"/>
  <c r="BL81" i="10" s="1"/>
  <c r="I97" i="10"/>
  <c r="I98" i="10" s="1"/>
  <c r="U97" i="10"/>
  <c r="U98" i="10" s="1"/>
  <c r="AK97" i="10"/>
  <c r="AK98" i="10" s="1"/>
  <c r="AK104" i="10" s="1"/>
  <c r="AW97" i="10"/>
  <c r="AW98" i="10" s="1"/>
  <c r="BI97" i="10"/>
  <c r="BI98" i="10" s="1"/>
  <c r="D115" i="10"/>
  <c r="D116" i="10" s="1"/>
  <c r="D121" i="10" s="1"/>
  <c r="P115" i="10"/>
  <c r="P116" i="10" s="1"/>
  <c r="AB115" i="10"/>
  <c r="AB116" i="10" s="1"/>
  <c r="AB122" i="10" s="1"/>
  <c r="AR115" i="10"/>
  <c r="AR116" i="10" s="1"/>
  <c r="BD115" i="10"/>
  <c r="BD116" i="10" s="1"/>
  <c r="BD121" i="10" s="1"/>
  <c r="BP115" i="10"/>
  <c r="BP116" i="10" s="1"/>
  <c r="BP121" i="10" s="1"/>
  <c r="AI122" i="5"/>
  <c r="AF61" i="10"/>
  <c r="AF62" i="10" s="1"/>
  <c r="AI110" i="4"/>
  <c r="AI111" i="4" s="1"/>
  <c r="AW61" i="10"/>
  <c r="AW62" i="10" s="1"/>
  <c r="AJ80" i="10"/>
  <c r="AJ81" i="10" s="1"/>
  <c r="BE97" i="10"/>
  <c r="BE98" i="10" s="1"/>
  <c r="AN115" i="10"/>
  <c r="AN116" i="10" s="1"/>
  <c r="AN121" i="10" s="1"/>
  <c r="BJ61" i="10"/>
  <c r="BJ62" i="10" s="1"/>
  <c r="I80" i="10"/>
  <c r="I81" i="10" s="1"/>
  <c r="I88" i="10" s="1"/>
  <c r="BI80" i="10"/>
  <c r="BI81" i="10" s="1"/>
  <c r="BI87" i="10" s="1"/>
  <c r="AT97" i="10"/>
  <c r="AT98" i="10" s="1"/>
  <c r="AT104" i="10" s="1"/>
  <c r="M115" i="10"/>
  <c r="M116" i="10" s="1"/>
  <c r="M122" i="10" s="1"/>
  <c r="BA115" i="10"/>
  <c r="BA116" i="10" s="1"/>
  <c r="X61" i="10"/>
  <c r="X62" i="10" s="1"/>
  <c r="BL61" i="10"/>
  <c r="BL62" i="10" s="1"/>
  <c r="K80" i="10"/>
  <c r="K81" i="10" s="1"/>
  <c r="K87" i="10" s="1"/>
  <c r="BK80" i="10"/>
  <c r="BK81" i="10" s="1"/>
  <c r="N61" i="10"/>
  <c r="N62" i="10" s="1"/>
  <c r="Z61" i="10"/>
  <c r="Z62" i="10" s="1"/>
  <c r="Z67" i="10" s="1"/>
  <c r="AP61" i="10"/>
  <c r="AP62" i="10" s="1"/>
  <c r="AP66" i="10" s="1"/>
  <c r="BN61" i="10"/>
  <c r="BN62" i="10" s="1"/>
  <c r="BN66" i="10" s="1"/>
  <c r="M80" i="10"/>
  <c r="M81" i="10" s="1"/>
  <c r="M88" i="10" s="1"/>
  <c r="Y80" i="10"/>
  <c r="Y81" i="10" s="1"/>
  <c r="Y87" i="10" s="1"/>
  <c r="AO80" i="10"/>
  <c r="AO81" i="10" s="1"/>
  <c r="AO87" i="10" s="1"/>
  <c r="BA80" i="10"/>
  <c r="BA81" i="10" s="1"/>
  <c r="BM80" i="10"/>
  <c r="BM81" i="10" s="1"/>
  <c r="J97" i="10"/>
  <c r="J98" i="10" s="1"/>
  <c r="V97" i="10"/>
  <c r="V98" i="10" s="1"/>
  <c r="V105" i="10" s="1"/>
  <c r="AL97" i="10"/>
  <c r="AL98" i="10" s="1"/>
  <c r="AX97" i="10"/>
  <c r="AX98" i="10" s="1"/>
  <c r="BJ97" i="10"/>
  <c r="BJ98" i="10" s="1"/>
  <c r="BJ104" i="10" s="1"/>
  <c r="E115" i="10"/>
  <c r="E116" i="10" s="1"/>
  <c r="Q115" i="10"/>
  <c r="Q116" i="10" s="1"/>
  <c r="Q121" i="10" s="1"/>
  <c r="AC115" i="10"/>
  <c r="AC116" i="10" s="1"/>
  <c r="AC121" i="10" s="1"/>
  <c r="AS115" i="10"/>
  <c r="AS116" i="10" s="1"/>
  <c r="AS121" i="10" s="1"/>
  <c r="BE115" i="10"/>
  <c r="BE116" i="10" s="1"/>
  <c r="BE122" i="10" s="1"/>
  <c r="BQ115" i="10"/>
  <c r="BQ116" i="10" s="1"/>
  <c r="AF106" i="5"/>
  <c r="AH87" i="10"/>
  <c r="U61" i="10"/>
  <c r="U62" i="10" s="1"/>
  <c r="T80" i="10"/>
  <c r="T81" i="10" s="1"/>
  <c r="E97" i="10"/>
  <c r="E98" i="10" s="1"/>
  <c r="E104" i="10" s="1"/>
  <c r="AS97" i="10"/>
  <c r="AS98" i="10" s="1"/>
  <c r="AS105" i="10" s="1"/>
  <c r="AZ115" i="10"/>
  <c r="AZ116" i="10" s="1"/>
  <c r="AZ122" i="10" s="1"/>
  <c r="AL61" i="10"/>
  <c r="AL62" i="10" s="1"/>
  <c r="AL67" i="10" s="1"/>
  <c r="U80" i="10"/>
  <c r="U81" i="10" s="1"/>
  <c r="F97" i="10"/>
  <c r="F98" i="10" s="1"/>
  <c r="F105" i="10" s="1"/>
  <c r="BR97" i="10"/>
  <c r="BR98" i="10" s="1"/>
  <c r="BR104" i="10" s="1"/>
  <c r="AO115" i="10"/>
  <c r="AO116" i="10" s="1"/>
  <c r="O61" i="10"/>
  <c r="O62" i="10" s="1"/>
  <c r="O66" i="10" s="1"/>
  <c r="AA61" i="10"/>
  <c r="AA62" i="10" s="1"/>
  <c r="AA66" i="10" s="1"/>
  <c r="AQ61" i="10"/>
  <c r="AQ62" i="10" s="1"/>
  <c r="BC61" i="10"/>
  <c r="BC62" i="10" s="1"/>
  <c r="BO61" i="10"/>
  <c r="BO62" i="10" s="1"/>
  <c r="BO67" i="10" s="1"/>
  <c r="N80" i="10"/>
  <c r="N81" i="10" s="1"/>
  <c r="Z80" i="10"/>
  <c r="Z81" i="10" s="1"/>
  <c r="AP80" i="10"/>
  <c r="AP81" i="10" s="1"/>
  <c r="AP88" i="10" s="1"/>
  <c r="BB80" i="10"/>
  <c r="BB81" i="10" s="1"/>
  <c r="BB88" i="10" s="1"/>
  <c r="BN80" i="10"/>
  <c r="BN81" i="10" s="1"/>
  <c r="BN87" i="10" s="1"/>
  <c r="K97" i="10"/>
  <c r="K98" i="10" s="1"/>
  <c r="K104" i="10" s="1"/>
  <c r="W97" i="10"/>
  <c r="W98" i="10" s="1"/>
  <c r="AM97" i="10"/>
  <c r="AM98" i="10" s="1"/>
  <c r="AY97" i="10"/>
  <c r="AY98" i="10" s="1"/>
  <c r="AY105" i="10" s="1"/>
  <c r="BK97" i="10"/>
  <c r="BK98" i="10" s="1"/>
  <c r="F115" i="10"/>
  <c r="F116" i="10" s="1"/>
  <c r="R115" i="10"/>
  <c r="R116" i="10" s="1"/>
  <c r="R121" i="10" s="1"/>
  <c r="AD115" i="10"/>
  <c r="AD116" i="10" s="1"/>
  <c r="AT115" i="10"/>
  <c r="AT116" i="10" s="1"/>
  <c r="AT122" i="10" s="1"/>
  <c r="BF115" i="10"/>
  <c r="BF116" i="10" s="1"/>
  <c r="BF122" i="10" s="1"/>
  <c r="BR115" i="10"/>
  <c r="BR116" i="10" s="1"/>
  <c r="BR121" i="10" s="1"/>
  <c r="AI80" i="10"/>
  <c r="AI81" i="10" s="1"/>
  <c r="D61" i="10"/>
  <c r="D62" i="10" s="1"/>
  <c r="D66" i="10" s="1"/>
  <c r="P61" i="10"/>
  <c r="P62" i="10" s="1"/>
  <c r="AB61" i="10"/>
  <c r="AB62" i="10" s="1"/>
  <c r="BD61" i="10"/>
  <c r="BD62" i="10" s="1"/>
  <c r="BP61" i="10"/>
  <c r="BP62" i="10" s="1"/>
  <c r="BP67" i="10" s="1"/>
  <c r="O80" i="10"/>
  <c r="O81" i="10" s="1"/>
  <c r="AA80" i="10"/>
  <c r="AA81" i="10" s="1"/>
  <c r="AA87" i="10" s="1"/>
  <c r="AQ80" i="10"/>
  <c r="AQ81" i="10" s="1"/>
  <c r="BC80" i="10"/>
  <c r="BC81" i="10" s="1"/>
  <c r="BC88" i="10" s="1"/>
  <c r="BO80" i="10"/>
  <c r="BO81" i="10" s="1"/>
  <c r="BO87" i="10" s="1"/>
  <c r="L97" i="10"/>
  <c r="L98" i="10" s="1"/>
  <c r="L104" i="10" s="1"/>
  <c r="X97" i="10"/>
  <c r="X98" i="10" s="1"/>
  <c r="X105" i="10" s="1"/>
  <c r="AN97" i="10"/>
  <c r="AN98" i="10" s="1"/>
  <c r="AN105" i="10" s="1"/>
  <c r="AZ97" i="10"/>
  <c r="AZ98" i="10" s="1"/>
  <c r="BL97" i="10"/>
  <c r="BL98" i="10" s="1"/>
  <c r="G115" i="10"/>
  <c r="G116" i="10" s="1"/>
  <c r="S115" i="10"/>
  <c r="S116" i="10" s="1"/>
  <c r="AE115" i="10"/>
  <c r="AE116" i="10" s="1"/>
  <c r="AU115" i="10"/>
  <c r="AU116" i="10" s="1"/>
  <c r="AU121" i="10" s="1"/>
  <c r="BG115" i="10"/>
  <c r="BG116" i="10" s="1"/>
  <c r="BG121" i="10" s="1"/>
  <c r="AG97" i="10"/>
  <c r="AG98" i="10" s="1"/>
  <c r="AH60" i="4"/>
  <c r="AH61" i="4" s="1"/>
  <c r="AF110" i="4"/>
  <c r="AF111" i="4" s="1"/>
  <c r="AI50" i="5"/>
  <c r="AH49" i="5"/>
  <c r="AF68" i="5"/>
  <c r="AI49" i="5"/>
  <c r="AF33" i="5"/>
  <c r="AI68" i="5"/>
  <c r="AG88" i="5"/>
  <c r="AF122" i="5"/>
  <c r="AG33" i="5"/>
  <c r="AG48" i="5"/>
  <c r="AI88" i="5"/>
  <c r="AF50" i="5"/>
  <c r="AI33" i="5"/>
  <c r="AI91" i="10"/>
  <c r="AI108" i="10"/>
  <c r="J61" i="10"/>
  <c r="J62" i="10" s="1"/>
  <c r="I61" i="10"/>
  <c r="I62" i="10" s="1"/>
  <c r="AX66" i="10"/>
  <c r="BF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T87" i="10"/>
  <c r="BR87" i="10"/>
  <c r="AH105" i="10"/>
  <c r="AH103" i="10"/>
  <c r="AH122" i="10"/>
  <c r="AH120" i="10"/>
  <c r="AH67" i="10"/>
  <c r="AH65" i="10"/>
  <c r="AH88" i="10"/>
  <c r="AH86" i="10"/>
  <c r="S87" i="10"/>
  <c r="BL71" i="10"/>
  <c r="BJ67" i="10"/>
  <c r="BJ66" i="10"/>
  <c r="BR67" i="10"/>
  <c r="BR66" i="10"/>
  <c r="BB67" i="10"/>
  <c r="BB66" i="10"/>
  <c r="AZ66" i="10"/>
  <c r="AZ67" i="10"/>
  <c r="AA67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Y66" i="10"/>
  <c r="Y67" i="10"/>
  <c r="AJ67" i="10"/>
  <c r="AJ66" i="10"/>
  <c r="BH66" i="10"/>
  <c r="BH67" i="10"/>
  <c r="BP66" i="10"/>
  <c r="AT67" i="10"/>
  <c r="AT66" i="10"/>
  <c r="G88" i="10"/>
  <c r="G87" i="10"/>
  <c r="O88" i="10"/>
  <c r="O87" i="10"/>
  <c r="W88" i="10"/>
  <c r="W87" i="10"/>
  <c r="AE88" i="10"/>
  <c r="AE87" i="10"/>
  <c r="BF88" i="10"/>
  <c r="BF87" i="10"/>
  <c r="J105" i="10"/>
  <c r="J104" i="10"/>
  <c r="R105" i="10"/>
  <c r="Z105" i="10"/>
  <c r="Z104" i="10"/>
  <c r="AK105" i="10"/>
  <c r="AS104" i="10"/>
  <c r="BA105" i="10"/>
  <c r="BA104" i="10"/>
  <c r="BI105" i="10"/>
  <c r="BI104" i="10"/>
  <c r="BQ105" i="10"/>
  <c r="BQ104" i="10"/>
  <c r="P48" i="10"/>
  <c r="P47" i="10"/>
  <c r="AR66" i="10"/>
  <c r="AR67" i="10"/>
  <c r="E87" i="10"/>
  <c r="E88" i="10"/>
  <c r="U87" i="10"/>
  <c r="U88" i="10"/>
  <c r="AN87" i="10"/>
  <c r="BD87" i="10"/>
  <c r="BD88" i="10"/>
  <c r="BL87" i="10"/>
  <c r="BL88" i="10"/>
  <c r="BL50" i="10" s="1"/>
  <c r="H104" i="10"/>
  <c r="H105" i="10"/>
  <c r="P104" i="10"/>
  <c r="P105" i="10"/>
  <c r="X104" i="10"/>
  <c r="AQ104" i="10"/>
  <c r="AQ105" i="10"/>
  <c r="AY104" i="10"/>
  <c r="BG104" i="10"/>
  <c r="BG105" i="10"/>
  <c r="BO105" i="10"/>
  <c r="BO104" i="10"/>
  <c r="S67" i="10"/>
  <c r="S66" i="10"/>
  <c r="AC87" i="10"/>
  <c r="AC88" i="10"/>
  <c r="AO47" i="10"/>
  <c r="AO48" i="10"/>
  <c r="BE47" i="10"/>
  <c r="BE48" i="10"/>
  <c r="Q66" i="10"/>
  <c r="Q67" i="10"/>
  <c r="K67" i="10"/>
  <c r="K66" i="10"/>
  <c r="I66" i="10"/>
  <c r="I67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A122" i="10"/>
  <c r="AA121" i="10"/>
  <c r="BJ122" i="10"/>
  <c r="BJ121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J67" i="10"/>
  <c r="J66" i="10"/>
  <c r="R67" i="10"/>
  <c r="R66" i="10"/>
  <c r="AK66" i="10"/>
  <c r="AS67" i="10"/>
  <c r="AS66" i="10"/>
  <c r="BA67" i="10"/>
  <c r="BA66" i="10"/>
  <c r="BI67" i="10"/>
  <c r="R87" i="10"/>
  <c r="R88" i="10"/>
  <c r="Z87" i="10"/>
  <c r="Z88" i="10"/>
  <c r="AK87" i="10"/>
  <c r="AK88" i="10"/>
  <c r="AS87" i="10"/>
  <c r="AS88" i="10"/>
  <c r="BA87" i="10"/>
  <c r="BA88" i="10"/>
  <c r="BQ87" i="10"/>
  <c r="BQ88" i="10"/>
  <c r="O104" i="10"/>
  <c r="O105" i="10"/>
  <c r="W104" i="10"/>
  <c r="W105" i="10"/>
  <c r="AE104" i="10"/>
  <c r="AE105" i="10"/>
  <c r="AP104" i="10"/>
  <c r="AP105" i="10"/>
  <c r="AX104" i="10"/>
  <c r="AX105" i="10"/>
  <c r="BF104" i="10"/>
  <c r="BF105" i="10"/>
  <c r="BN104" i="10"/>
  <c r="BN105" i="10"/>
  <c r="J121" i="10"/>
  <c r="J122" i="10"/>
  <c r="AK121" i="10"/>
  <c r="AK122" i="10"/>
  <c r="BA121" i="10"/>
  <c r="BA122" i="10"/>
  <c r="BI121" i="10"/>
  <c r="BI122" i="10"/>
  <c r="BQ121" i="10"/>
  <c r="BQ122" i="10"/>
  <c r="AC47" i="10"/>
  <c r="AN47" i="10"/>
  <c r="BG47" i="10"/>
  <c r="M48" i="10"/>
  <c r="AL48" i="10"/>
  <c r="AE67" i="10"/>
  <c r="BN67" i="10"/>
  <c r="AA88" i="10"/>
  <c r="BJ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Q87" i="10"/>
  <c r="Q88" i="10"/>
  <c r="Y88" i="10"/>
  <c r="AJ87" i="10"/>
  <c r="AJ88" i="10"/>
  <c r="BP87" i="10"/>
  <c r="BP88" i="10"/>
  <c r="F104" i="10"/>
  <c r="N104" i="10"/>
  <c r="N105" i="10"/>
  <c r="V104" i="10"/>
  <c r="AD104" i="10"/>
  <c r="AD105" i="10"/>
  <c r="AO105" i="10"/>
  <c r="AO104" i="10"/>
  <c r="AW104" i="10"/>
  <c r="AW105" i="10"/>
  <c r="BE105" i="10"/>
  <c r="BE104" i="10"/>
  <c r="BM104" i="10"/>
  <c r="I121" i="10"/>
  <c r="I122" i="10"/>
  <c r="AR121" i="10"/>
  <c r="AR122" i="10"/>
  <c r="AZ121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AL122" i="10"/>
  <c r="AL121" i="10"/>
  <c r="BB122" i="10"/>
  <c r="BB121" i="10"/>
  <c r="BR122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H66" i="10"/>
  <c r="H67" i="10"/>
  <c r="P66" i="10"/>
  <c r="P67" i="10"/>
  <c r="X66" i="10"/>
  <c r="X67" i="10"/>
  <c r="AQ66" i="10"/>
  <c r="AQ67" i="10"/>
  <c r="AY66" i="10"/>
  <c r="AY67" i="10"/>
  <c r="BG66" i="10"/>
  <c r="BG67" i="10"/>
  <c r="BO66" i="10"/>
  <c r="AQ87" i="10"/>
  <c r="AQ88" i="10"/>
  <c r="AY87" i="10"/>
  <c r="AY88" i="10"/>
  <c r="BG87" i="10"/>
  <c r="BG88" i="10"/>
  <c r="M104" i="10"/>
  <c r="M105" i="10"/>
  <c r="U104" i="10"/>
  <c r="U105" i="10"/>
  <c r="AC104" i="10"/>
  <c r="AC105" i="10"/>
  <c r="AN104" i="10"/>
  <c r="BD104" i="10"/>
  <c r="BD105" i="10"/>
  <c r="BL104" i="10"/>
  <c r="BL105" i="10"/>
  <c r="H121" i="10"/>
  <c r="H122" i="10"/>
  <c r="P121" i="10"/>
  <c r="P122" i="10"/>
  <c r="X121" i="10"/>
  <c r="AY121" i="10"/>
  <c r="AY122" i="10"/>
  <c r="BG122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W67" i="10"/>
  <c r="BF67" i="10"/>
  <c r="U71" i="10"/>
  <c r="S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D104" i="10"/>
  <c r="D105" i="10"/>
  <c r="T104" i="10"/>
  <c r="T105" i="10"/>
  <c r="AB104" i="10"/>
  <c r="AB105" i="10"/>
  <c r="AM104" i="10"/>
  <c r="AM105" i="10"/>
  <c r="AU104" i="10"/>
  <c r="AU105" i="10"/>
  <c r="BC104" i="10"/>
  <c r="BC105" i="10"/>
  <c r="BK104" i="10"/>
  <c r="BK105" i="10"/>
  <c r="G121" i="10"/>
  <c r="G122" i="10"/>
  <c r="W121" i="10"/>
  <c r="W122" i="10"/>
  <c r="AE121" i="10"/>
  <c r="AE122" i="10"/>
  <c r="AX121" i="10"/>
  <c r="AX122" i="10"/>
  <c r="BN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6" i="10"/>
  <c r="F67" i="10"/>
  <c r="N66" i="10"/>
  <c r="N67" i="10"/>
  <c r="AD66" i="10"/>
  <c r="AD67" i="10"/>
  <c r="AW66" i="10"/>
  <c r="AW67" i="10"/>
  <c r="BE67" i="10"/>
  <c r="BM67" i="10"/>
  <c r="F88" i="10"/>
  <c r="F87" i="10"/>
  <c r="N88" i="10"/>
  <c r="N87" i="10"/>
  <c r="AD88" i="10"/>
  <c r="AD87" i="10"/>
  <c r="AW88" i="10"/>
  <c r="AW87" i="10"/>
  <c r="BE88" i="10"/>
  <c r="BE87" i="10"/>
  <c r="BM88" i="10"/>
  <c r="BM87" i="10"/>
  <c r="S104" i="10"/>
  <c r="S105" i="10"/>
  <c r="AA104" i="10"/>
  <c r="AA105" i="10"/>
  <c r="AL104" i="10"/>
  <c r="AL105" i="10"/>
  <c r="BB104" i="10"/>
  <c r="BB105" i="10"/>
  <c r="F121" i="10"/>
  <c r="F122" i="10"/>
  <c r="N121" i="10"/>
  <c r="N122" i="10"/>
  <c r="V121" i="10"/>
  <c r="V122" i="10"/>
  <c r="AD121" i="10"/>
  <c r="AD122" i="10"/>
  <c r="AO121" i="10"/>
  <c r="AO122" i="10"/>
  <c r="AW121" i="10"/>
  <c r="AW122" i="10"/>
  <c r="E47" i="10"/>
  <c r="X47" i="10"/>
  <c r="V48" i="10"/>
  <c r="AV48" i="10"/>
  <c r="BR48" i="10"/>
  <c r="O67" i="10"/>
  <c r="AX67" i="10"/>
  <c r="M71" i="10"/>
  <c r="K88" i="10"/>
  <c r="AT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E66" i="10"/>
  <c r="E67" i="10"/>
  <c r="M66" i="10"/>
  <c r="M67" i="10"/>
  <c r="U66" i="10"/>
  <c r="U67" i="10"/>
  <c r="AC66" i="10"/>
  <c r="AC67" i="10"/>
  <c r="AV66" i="10"/>
  <c r="AV67" i="10"/>
  <c r="BD66" i="10"/>
  <c r="BD67" i="10"/>
  <c r="BL66" i="10"/>
  <c r="BL67" i="10"/>
  <c r="E121" i="10"/>
  <c r="E122" i="10"/>
  <c r="M121" i="10"/>
  <c r="U121" i="10"/>
  <c r="U122" i="10"/>
  <c r="AN122" i="10"/>
  <c r="BD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T66" i="10"/>
  <c r="T67" i="10"/>
  <c r="AB66" i="10"/>
  <c r="AB67" i="10"/>
  <c r="AM66" i="10"/>
  <c r="AM67" i="10"/>
  <c r="AU66" i="10"/>
  <c r="AU67" i="10"/>
  <c r="BC66" i="10"/>
  <c r="BC67" i="10"/>
  <c r="BK66" i="10"/>
  <c r="L88" i="10"/>
  <c r="T87" i="10"/>
  <c r="T88" i="10"/>
  <c r="AB87" i="10"/>
  <c r="AM87" i="10"/>
  <c r="AM88" i="10"/>
  <c r="AU87" i="10"/>
  <c r="AU88" i="10"/>
  <c r="BK87" i="10"/>
  <c r="BK88" i="10"/>
  <c r="BK50" i="10" s="1"/>
  <c r="I105" i="10"/>
  <c r="I104" i="10"/>
  <c r="Q105" i="10"/>
  <c r="Q104" i="10"/>
  <c r="Y105" i="10"/>
  <c r="Y104" i="10"/>
  <c r="AJ105" i="10"/>
  <c r="AR105" i="10"/>
  <c r="AR104" i="10"/>
  <c r="AZ105" i="10"/>
  <c r="AZ104" i="10"/>
  <c r="BH105" i="10"/>
  <c r="BH104" i="10"/>
  <c r="BP105" i="10"/>
  <c r="BP104" i="10"/>
  <c r="L122" i="10"/>
  <c r="L121" i="10"/>
  <c r="AB121" i="10"/>
  <c r="AM122" i="10"/>
  <c r="AM121" i="10"/>
  <c r="AU122" i="10"/>
  <c r="BC122" i="10"/>
  <c r="BC121" i="10"/>
  <c r="BK122" i="10"/>
  <c r="BK121" i="10"/>
  <c r="AT48" i="10"/>
  <c r="S48" i="10"/>
  <c r="BL48" i="10"/>
  <c r="G67" i="10"/>
  <c r="AP67" i="10"/>
  <c r="E71" i="10"/>
  <c r="AN71" i="10"/>
  <c r="BR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V66" i="10" l="1"/>
  <c r="BM122" i="10"/>
  <c r="BF121" i="10"/>
  <c r="Y121" i="10"/>
  <c r="BH87" i="10"/>
  <c r="L67" i="10"/>
  <c r="L49" i="10" s="1"/>
  <c r="AC122" i="10"/>
  <c r="BE121" i="10"/>
  <c r="AO88" i="10"/>
  <c r="L105" i="10"/>
  <c r="E105" i="10"/>
  <c r="BS105" i="10" s="1"/>
  <c r="BT105" i="10" s="1"/>
  <c r="BT127" i="10" s="1"/>
  <c r="P88" i="10"/>
  <c r="P49" i="10" s="1"/>
  <c r="BP122" i="10"/>
  <c r="Q122" i="10"/>
  <c r="AZ88" i="10"/>
  <c r="Z122" i="10"/>
  <c r="Z49" i="10" s="1"/>
  <c r="BI88" i="10"/>
  <c r="J88" i="10"/>
  <c r="Z66" i="10"/>
  <c r="AX87" i="10"/>
  <c r="AI105" i="10"/>
  <c r="AI104" i="10"/>
  <c r="BS104" i="10" s="1"/>
  <c r="BT104" i="10" s="1"/>
  <c r="AG84" i="4"/>
  <c r="AG83" i="4"/>
  <c r="AF115" i="4"/>
  <c r="AF116" i="4"/>
  <c r="AI66" i="4"/>
  <c r="AI65" i="4"/>
  <c r="AJ122" i="10"/>
  <c r="AS122" i="10"/>
  <c r="AS49" i="10" s="1"/>
  <c r="AV121" i="10"/>
  <c r="M87" i="10"/>
  <c r="D88" i="10"/>
  <c r="BS88" i="10" s="1"/>
  <c r="BT88" i="10" s="1"/>
  <c r="BT126" i="10" s="1"/>
  <c r="AL66" i="10"/>
  <c r="BS66" i="10" s="1"/>
  <c r="BT66" i="10" s="1"/>
  <c r="T122" i="10"/>
  <c r="T49" i="10" s="1"/>
  <c r="I87" i="10"/>
  <c r="BR105" i="10"/>
  <c r="AI99" i="4"/>
  <c r="AI100" i="4"/>
  <c r="AT105" i="10"/>
  <c r="G104" i="10"/>
  <c r="BN88" i="10"/>
  <c r="AG104" i="10"/>
  <c r="AG105" i="10"/>
  <c r="AG49" i="10" s="1"/>
  <c r="D67" i="10"/>
  <c r="BS67" i="10" s="1"/>
  <c r="BT67" i="10" s="1"/>
  <c r="AV105" i="10"/>
  <c r="AV49" i="10" s="1"/>
  <c r="AR88" i="10"/>
  <c r="AR49" i="10" s="1"/>
  <c r="R122" i="10"/>
  <c r="BS122" i="10" s="1"/>
  <c r="BT122" i="10" s="1"/>
  <c r="BT128" i="10" s="1"/>
  <c r="BQ66" i="10"/>
  <c r="AV88" i="10"/>
  <c r="AP87" i="10"/>
  <c r="BB87" i="10"/>
  <c r="AI115" i="4"/>
  <c r="AI116" i="4"/>
  <c r="AI87" i="10"/>
  <c r="AI88" i="10"/>
  <c r="AI49" i="10" s="1"/>
  <c r="O121" i="10"/>
  <c r="BS121" i="10" s="1"/>
  <c r="BT121" i="10" s="1"/>
  <c r="X88" i="10"/>
  <c r="X49" i="10" s="1"/>
  <c r="BC87" i="10"/>
  <c r="BO88" i="10"/>
  <c r="BO50" i="10" s="1"/>
  <c r="BH122" i="10"/>
  <c r="D122" i="10"/>
  <c r="AN66" i="10"/>
  <c r="BJ105" i="10"/>
  <c r="BJ49" i="10" s="1"/>
  <c r="K105" i="10"/>
  <c r="K49" i="10" s="1"/>
  <c r="V87" i="10"/>
  <c r="AO67" i="10"/>
  <c r="AO49" i="10" s="1"/>
  <c r="AP121" i="10"/>
  <c r="AQ121" i="10"/>
  <c r="H87" i="10"/>
  <c r="BS87" i="10" s="1"/>
  <c r="BT87" i="10" s="1"/>
  <c r="AT121" i="10"/>
  <c r="AF67" i="10"/>
  <c r="AF49" i="10" s="1"/>
  <c r="AF66" i="10"/>
  <c r="AL88" i="10"/>
  <c r="AF84" i="4"/>
  <c r="AF83" i="4"/>
  <c r="AH49" i="10"/>
  <c r="G49" i="10"/>
  <c r="AK49" i="10"/>
  <c r="AX49" i="10"/>
  <c r="Q49" i="10"/>
  <c r="V49" i="10"/>
  <c r="AP49" i="10"/>
  <c r="W49" i="10"/>
  <c r="AQ49" i="10"/>
  <c r="H49" i="10"/>
  <c r="BP49" i="10"/>
  <c r="AL49" i="10"/>
  <c r="AN49" i="10"/>
  <c r="E49" i="10"/>
  <c r="BI49" i="10"/>
  <c r="I49" i="10"/>
  <c r="AZ49" i="10"/>
  <c r="AU49" i="10"/>
  <c r="BM49" i="10"/>
  <c r="AD49" i="10"/>
  <c r="AY49" i="10"/>
  <c r="S49" i="10"/>
  <c r="AT49" i="10"/>
  <c r="AA49" i="10"/>
  <c r="BQ50" i="10"/>
  <c r="BQ49" i="10"/>
  <c r="BE49" i="10"/>
  <c r="Y49" i="10"/>
  <c r="BR49" i="10"/>
  <c r="BR50" i="10"/>
  <c r="AM49" i="10"/>
  <c r="M49" i="10"/>
  <c r="AE49" i="10"/>
  <c r="BC49" i="10"/>
  <c r="O49" i="10"/>
  <c r="F49" i="10"/>
  <c r="BF49" i="10"/>
  <c r="BG49" i="10"/>
  <c r="BN49" i="10"/>
  <c r="AJ49" i="10"/>
  <c r="BD49" i="10"/>
  <c r="U49" i="10"/>
  <c r="BS47" i="10"/>
  <c r="BT47" i="10" s="1"/>
  <c r="BP50" i="10"/>
  <c r="J49" i="10"/>
  <c r="BK49" i="10"/>
  <c r="AB49" i="10"/>
  <c r="AW49" i="10"/>
  <c r="N49" i="10"/>
  <c r="BS48" i="10"/>
  <c r="BT48" i="10" s="1"/>
  <c r="BO49" i="10"/>
  <c r="BB49" i="10"/>
  <c r="BL49" i="10"/>
  <c r="AC49" i="10"/>
  <c r="BA49" i="10"/>
  <c r="BH49" i="10"/>
  <c r="BR47" i="5"/>
  <c r="BR55" i="5"/>
  <c r="BR109" i="5" s="1"/>
  <c r="BR57" i="5"/>
  <c r="BR58" i="5"/>
  <c r="BR59" i="5"/>
  <c r="BR60" i="5"/>
  <c r="BR61" i="5"/>
  <c r="BR65" i="5"/>
  <c r="BR66" i="5" s="1"/>
  <c r="BR74" i="5"/>
  <c r="BR75" i="5"/>
  <c r="BR76" i="5"/>
  <c r="BR77" i="5"/>
  <c r="BR78" i="5"/>
  <c r="BR79" i="5"/>
  <c r="BR80" i="5"/>
  <c r="BR86" i="5"/>
  <c r="BR87" i="5" s="1"/>
  <c r="BR94" i="5"/>
  <c r="BR95" i="5"/>
  <c r="BR96" i="5"/>
  <c r="BR97" i="5"/>
  <c r="BR103" i="5"/>
  <c r="BR104" i="5" s="1"/>
  <c r="BR111" i="5"/>
  <c r="BR112" i="5"/>
  <c r="BR113" i="5"/>
  <c r="BR114" i="5"/>
  <c r="BR115" i="5"/>
  <c r="BR120" i="5"/>
  <c r="BR121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H28" i="6"/>
  <c r="A28" i="6"/>
  <c r="D28" i="6"/>
  <c r="H1" i="6"/>
  <c r="A1" i="6"/>
  <c r="C14" i="4"/>
  <c r="C14" i="5"/>
  <c r="W31" i="4"/>
  <c r="W32" i="4" s="1"/>
  <c r="X31" i="4"/>
  <c r="X32" i="4" s="1"/>
  <c r="W31" i="5"/>
  <c r="W32" i="5" s="1"/>
  <c r="X31" i="5"/>
  <c r="X32" i="5" s="1"/>
  <c r="R49" i="10" l="1"/>
  <c r="D49" i="10"/>
  <c r="W33" i="5"/>
  <c r="X33" i="5"/>
  <c r="BT125" i="10"/>
  <c r="BT129" i="10" s="1"/>
  <c r="BT52" i="10"/>
  <c r="BR116" i="5"/>
  <c r="BR117" i="5" s="1"/>
  <c r="BR122" i="5" s="1"/>
  <c r="BR60" i="4"/>
  <c r="BR61" i="4" s="1"/>
  <c r="BR65" i="4" s="1"/>
  <c r="BR110" i="4"/>
  <c r="BR111" i="4" s="1"/>
  <c r="BR116" i="4" s="1"/>
  <c r="BR32" i="4"/>
  <c r="BR33" i="5" s="1"/>
  <c r="BR48" i="5"/>
  <c r="BR49" i="5"/>
  <c r="BR62" i="5"/>
  <c r="BR63" i="5" s="1"/>
  <c r="BR68" i="5" s="1"/>
  <c r="BR77" i="4"/>
  <c r="BR78" i="4" s="1"/>
  <c r="BR84" i="4" s="1"/>
  <c r="BR98" i="5"/>
  <c r="BR99" i="5" s="1"/>
  <c r="BR106" i="5" s="1"/>
  <c r="BR81" i="5"/>
  <c r="BR82" i="5" s="1"/>
  <c r="BR89" i="5" s="1"/>
  <c r="BR94" i="4"/>
  <c r="BR95" i="4" s="1"/>
  <c r="BR99" i="4" s="1"/>
  <c r="BR92" i="5"/>
  <c r="BR72" i="5"/>
  <c r="BR69" i="4"/>
  <c r="BR103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E3" i="6"/>
  <c r="E30" i="6" s="1"/>
  <c r="I52" i="6"/>
  <c r="E52" i="6"/>
  <c r="B52" i="6" s="1"/>
  <c r="B42" i="6"/>
  <c r="I25" i="6"/>
  <c r="B25" i="6"/>
  <c r="I16" i="6"/>
  <c r="I15" i="6"/>
  <c r="B15" i="6"/>
  <c r="B8" i="6"/>
  <c r="B7" i="6"/>
  <c r="E50" i="6" l="1"/>
  <c r="BR48" i="4"/>
  <c r="E38" i="6"/>
  <c r="BR66" i="4"/>
  <c r="I11" i="6"/>
  <c r="I38" i="6" s="1"/>
  <c r="I9" i="6"/>
  <c r="I36" i="6" s="1"/>
  <c r="B31" i="6"/>
  <c r="BR83" i="4"/>
  <c r="B22" i="6"/>
  <c r="BR105" i="5"/>
  <c r="BR123" i="5"/>
  <c r="BR50" i="5" s="1"/>
  <c r="BR47" i="4"/>
  <c r="I4" i="6"/>
  <c r="I31" i="6" s="1"/>
  <c r="BR115" i="4"/>
  <c r="E33" i="6"/>
  <c r="B6" i="6"/>
  <c r="BR67" i="5"/>
  <c r="E36" i="6"/>
  <c r="B30" i="6"/>
  <c r="I6" i="6"/>
  <c r="I33" i="6" s="1"/>
  <c r="B18" i="6"/>
  <c r="B11" i="6"/>
  <c r="E37" i="6"/>
  <c r="B10" i="6"/>
  <c r="B37" i="6"/>
  <c r="B32" i="6"/>
  <c r="E31" i="6"/>
  <c r="BR100" i="4"/>
  <c r="B5" i="6"/>
  <c r="I5" i="6"/>
  <c r="I32" i="6" s="1"/>
  <c r="BR88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1" i="5" l="1"/>
  <c r="BQ115" i="5"/>
  <c r="BP115" i="5"/>
  <c r="BO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M33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1" i="5"/>
  <c r="C9" i="5"/>
  <c r="BQ7" i="5"/>
  <c r="BQ55" i="5" s="1"/>
  <c r="BP7" i="5"/>
  <c r="BP55" i="5" s="1"/>
  <c r="BO7" i="5"/>
  <c r="BO55" i="5" s="1"/>
  <c r="BN7" i="5"/>
  <c r="BN55" i="5" s="1"/>
  <c r="BM7" i="5"/>
  <c r="BM55" i="5" s="1"/>
  <c r="BL7" i="5"/>
  <c r="BL55" i="5" s="1"/>
  <c r="BK7" i="5"/>
  <c r="BK55" i="5" s="1"/>
  <c r="BJ7" i="5"/>
  <c r="BJ55" i="5" s="1"/>
  <c r="BI7" i="5"/>
  <c r="BI55" i="5" s="1"/>
  <c r="BH7" i="5"/>
  <c r="BH55" i="5" s="1"/>
  <c r="BG7" i="5"/>
  <c r="BG55" i="5" s="1"/>
  <c r="BF7" i="5"/>
  <c r="BF55" i="5" s="1"/>
  <c r="BE7" i="5"/>
  <c r="BE55" i="5" s="1"/>
  <c r="BD7" i="5"/>
  <c r="BD55" i="5" s="1"/>
  <c r="BC7" i="5"/>
  <c r="BC55" i="5" s="1"/>
  <c r="BB7" i="5"/>
  <c r="BB55" i="5" s="1"/>
  <c r="BA7" i="5"/>
  <c r="BA55" i="5" s="1"/>
  <c r="AZ7" i="5"/>
  <c r="AZ55" i="5" s="1"/>
  <c r="AY7" i="5"/>
  <c r="AY55" i="5" s="1"/>
  <c r="AX7" i="5"/>
  <c r="AX55" i="5" s="1"/>
  <c r="AW7" i="5"/>
  <c r="AW55" i="5" s="1"/>
  <c r="AV7" i="5"/>
  <c r="AV55" i="5" s="1"/>
  <c r="AU7" i="5"/>
  <c r="AU55" i="5" s="1"/>
  <c r="AT7" i="5"/>
  <c r="AT55" i="5" s="1"/>
  <c r="AS7" i="5"/>
  <c r="AS55" i="5" s="1"/>
  <c r="AR7" i="5"/>
  <c r="AR55" i="5" s="1"/>
  <c r="AQ7" i="5"/>
  <c r="AQ55" i="5" s="1"/>
  <c r="AP7" i="5"/>
  <c r="AP55" i="5" s="1"/>
  <c r="AO7" i="5"/>
  <c r="AO55" i="5" s="1"/>
  <c r="AN7" i="5"/>
  <c r="AN55" i="5" s="1"/>
  <c r="AM7" i="5"/>
  <c r="AM55" i="5" s="1"/>
  <c r="AL7" i="5"/>
  <c r="AL55" i="5" s="1"/>
  <c r="AK7" i="5"/>
  <c r="AK55" i="5" s="1"/>
  <c r="AJ7" i="5"/>
  <c r="AJ55" i="5" s="1"/>
  <c r="AH7" i="5"/>
  <c r="AE7" i="5"/>
  <c r="AE55" i="5" s="1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U55" i="5" s="1"/>
  <c r="T7" i="5"/>
  <c r="T55" i="5" s="1"/>
  <c r="S7" i="5"/>
  <c r="S55" i="5" s="1"/>
  <c r="R7" i="5"/>
  <c r="R55" i="5" s="1"/>
  <c r="Q7" i="5"/>
  <c r="Q55" i="5" s="1"/>
  <c r="P7" i="5"/>
  <c r="P55" i="5" s="1"/>
  <c r="O7" i="5"/>
  <c r="O55" i="5" s="1"/>
  <c r="N7" i="5"/>
  <c r="N55" i="5" s="1"/>
  <c r="M7" i="5"/>
  <c r="M55" i="5" s="1"/>
  <c r="L7" i="5"/>
  <c r="L55" i="5" s="1"/>
  <c r="K7" i="5"/>
  <c r="K55" i="5" s="1"/>
  <c r="J7" i="5"/>
  <c r="J55" i="5" s="1"/>
  <c r="I7" i="5"/>
  <c r="I55" i="5" s="1"/>
  <c r="H7" i="5"/>
  <c r="H55" i="5" s="1"/>
  <c r="G7" i="5"/>
  <c r="G55" i="5" s="1"/>
  <c r="F7" i="5"/>
  <c r="F55" i="5" s="1"/>
  <c r="E7" i="5"/>
  <c r="E55" i="5" s="1"/>
  <c r="D7" i="5"/>
  <c r="D55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M110" i="4" s="1"/>
  <c r="BM111" i="4" s="1"/>
  <c r="BL105" i="4"/>
  <c r="BL110" i="4" s="1"/>
  <c r="BL111" i="4" s="1"/>
  <c r="BK105" i="4"/>
  <c r="BK110" i="4" s="1"/>
  <c r="BK111" i="4" s="1"/>
  <c r="BJ105" i="4"/>
  <c r="BI105" i="4"/>
  <c r="BH105" i="4"/>
  <c r="BG105" i="4"/>
  <c r="BF105" i="4"/>
  <c r="BE105" i="4"/>
  <c r="BD105" i="4"/>
  <c r="BC105" i="4"/>
  <c r="BB105" i="4"/>
  <c r="BA105" i="4"/>
  <c r="BA110" i="4" s="1"/>
  <c r="BA111" i="4" s="1"/>
  <c r="AZ105" i="4"/>
  <c r="AZ110" i="4" s="1"/>
  <c r="AZ111" i="4" s="1"/>
  <c r="AY105" i="4"/>
  <c r="AY110" i="4" s="1"/>
  <c r="AY111" i="4" s="1"/>
  <c r="AX105" i="4"/>
  <c r="AW105" i="4"/>
  <c r="AV105" i="4"/>
  <c r="AU105" i="4"/>
  <c r="AT105" i="4"/>
  <c r="AS105" i="4"/>
  <c r="AR105" i="4"/>
  <c r="AQ105" i="4"/>
  <c r="AP105" i="4"/>
  <c r="AO105" i="4"/>
  <c r="AO110" i="4" s="1"/>
  <c r="AO111" i="4" s="1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E94" i="4" s="1"/>
  <c r="BE95" i="4" s="1"/>
  <c r="BD89" i="4"/>
  <c r="BD94" i="4" s="1"/>
  <c r="BD95" i="4" s="1"/>
  <c r="BC89" i="4"/>
  <c r="BC94" i="4" s="1"/>
  <c r="BC95" i="4" s="1"/>
  <c r="BB89" i="4"/>
  <c r="BA89" i="4"/>
  <c r="AZ89" i="4"/>
  <c r="AY89" i="4"/>
  <c r="AX89" i="4"/>
  <c r="AW89" i="4"/>
  <c r="AV89" i="4"/>
  <c r="AU89" i="4"/>
  <c r="AT89" i="4"/>
  <c r="AS89" i="4"/>
  <c r="AS94" i="4" s="1"/>
  <c r="AS95" i="4" s="1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E89" i="4"/>
  <c r="AD89" i="4"/>
  <c r="AC89" i="4"/>
  <c r="AC94" i="4" s="1"/>
  <c r="AC95" i="4" s="1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S89" i="4"/>
  <c r="R89" i="4"/>
  <c r="Q89" i="4"/>
  <c r="Q94" i="4" s="1"/>
  <c r="Q95" i="4" s="1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E94" i="4" s="1"/>
  <c r="E95" i="4" s="1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O77" i="4" s="1"/>
  <c r="BO78" i="4" s="1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P77" i="4" s="1"/>
  <c r="BP78" i="4" s="1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Z77" i="4" s="1"/>
  <c r="AZ78" i="4" s="1"/>
  <c r="AY71" i="4"/>
  <c r="AX71" i="4"/>
  <c r="AX77" i="4" s="1"/>
  <c r="AX78" i="4" s="1"/>
  <c r="AW71" i="4"/>
  <c r="AV71" i="4"/>
  <c r="AU71" i="4"/>
  <c r="AT71" i="4"/>
  <c r="AS71" i="4"/>
  <c r="AR71" i="4"/>
  <c r="AQ71" i="4"/>
  <c r="AP71" i="4"/>
  <c r="AO71" i="4"/>
  <c r="AN71" i="4"/>
  <c r="AN77" i="4" s="1"/>
  <c r="AN78" i="4" s="1"/>
  <c r="AM71" i="4"/>
  <c r="AM77" i="4" s="1"/>
  <c r="AM78" i="4" s="1"/>
  <c r="AL71" i="4"/>
  <c r="AL77" i="4" s="1"/>
  <c r="AL78" i="4" s="1"/>
  <c r="AK71" i="4"/>
  <c r="AJ71" i="4"/>
  <c r="AE71" i="4"/>
  <c r="AD71" i="4"/>
  <c r="AC71" i="4"/>
  <c r="AB71" i="4"/>
  <c r="AA71" i="4"/>
  <c r="Z71" i="4"/>
  <c r="Y71" i="4"/>
  <c r="X71" i="4"/>
  <c r="X77" i="4" s="1"/>
  <c r="X78" i="4" s="1"/>
  <c r="W71" i="4"/>
  <c r="W77" i="4" s="1"/>
  <c r="W78" i="4" s="1"/>
  <c r="V71" i="4"/>
  <c r="V77" i="4" s="1"/>
  <c r="V78" i="4" s="1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E55" i="4"/>
  <c r="AD55" i="4"/>
  <c r="AC55" i="4"/>
  <c r="AC60" i="4" s="1"/>
  <c r="AC61" i="4" s="1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S55" i="4"/>
  <c r="R55" i="4"/>
  <c r="Q55" i="4"/>
  <c r="Q60" i="4" s="1"/>
  <c r="Q61" i="4" s="1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O33" i="5" s="1"/>
  <c r="BN31" i="4"/>
  <c r="BM31" i="4"/>
  <c r="BL31" i="4"/>
  <c r="BK31" i="4"/>
  <c r="BK32" i="4" s="1"/>
  <c r="BJ31" i="4"/>
  <c r="BI31" i="4"/>
  <c r="BH31" i="4"/>
  <c r="BG31" i="4"/>
  <c r="BG32" i="4" s="1"/>
  <c r="BF31" i="4"/>
  <c r="BE31" i="4"/>
  <c r="BD31" i="4"/>
  <c r="BC31" i="4"/>
  <c r="BC32" i="4" s="1"/>
  <c r="BC33" i="5" s="1"/>
  <c r="BB31" i="4"/>
  <c r="BA31" i="4"/>
  <c r="AZ31" i="4"/>
  <c r="AY31" i="4"/>
  <c r="AY32" i="4" s="1"/>
  <c r="AX31" i="4"/>
  <c r="AW31" i="4"/>
  <c r="AV31" i="4"/>
  <c r="AU31" i="4"/>
  <c r="AU32" i="4" s="1"/>
  <c r="AT31" i="4"/>
  <c r="AS31" i="4"/>
  <c r="AR31" i="4"/>
  <c r="AQ31" i="4"/>
  <c r="AQ32" i="4" s="1"/>
  <c r="AQ33" i="5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B33" i="5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N31" i="4"/>
  <c r="M31" i="4"/>
  <c r="L31" i="4"/>
  <c r="K31" i="4"/>
  <c r="K32" i="4" s="1"/>
  <c r="K33" i="5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BF94" i="4" l="1"/>
  <c r="BF95" i="4" s="1"/>
  <c r="Z110" i="4"/>
  <c r="Z111" i="4" s="1"/>
  <c r="BG60" i="4"/>
  <c r="BG61" i="4" s="1"/>
  <c r="AE94" i="4"/>
  <c r="AE95" i="4" s="1"/>
  <c r="AQ110" i="4"/>
  <c r="AQ111" i="4" s="1"/>
  <c r="AQ77" i="4"/>
  <c r="AQ78" i="4" s="1"/>
  <c r="AB110" i="4"/>
  <c r="AB111" i="4" s="1"/>
  <c r="U60" i="4"/>
  <c r="U61" i="4" s="1"/>
  <c r="D77" i="4"/>
  <c r="D78" i="4" s="1"/>
  <c r="E110" i="4"/>
  <c r="E111" i="4" s="1"/>
  <c r="V60" i="4"/>
  <c r="V61" i="4" s="1"/>
  <c r="V66" i="4" s="1"/>
  <c r="AL60" i="4"/>
  <c r="AL61" i="4" s="1"/>
  <c r="AX60" i="4"/>
  <c r="AX61" i="4" s="1"/>
  <c r="E77" i="4"/>
  <c r="E78" i="4" s="1"/>
  <c r="Q77" i="4"/>
  <c r="Q78" i="4" s="1"/>
  <c r="AC77" i="4"/>
  <c r="AC78" i="4" s="1"/>
  <c r="AS77" i="4"/>
  <c r="AS78" i="4" s="1"/>
  <c r="BQ77" i="4"/>
  <c r="BQ78" i="4" s="1"/>
  <c r="V94" i="4"/>
  <c r="V95" i="4" s="1"/>
  <c r="AL94" i="4"/>
  <c r="AL95" i="4" s="1"/>
  <c r="R110" i="4"/>
  <c r="R111" i="4" s="1"/>
  <c r="AD110" i="4"/>
  <c r="AD111" i="4" s="1"/>
  <c r="AT110" i="4"/>
  <c r="AT111" i="4" s="1"/>
  <c r="BF110" i="4"/>
  <c r="BF111" i="4" s="1"/>
  <c r="BF60" i="4"/>
  <c r="BF61" i="4" s="1"/>
  <c r="Y77" i="4"/>
  <c r="Y78" i="4" s="1"/>
  <c r="R94" i="4"/>
  <c r="R95" i="4" s="1"/>
  <c r="BN110" i="4"/>
  <c r="BN111" i="4" s="1"/>
  <c r="BG33" i="5"/>
  <c r="G60" i="4"/>
  <c r="G61" i="4" s="1"/>
  <c r="BB77" i="4"/>
  <c r="BB78" i="4" s="1"/>
  <c r="AU94" i="4"/>
  <c r="AU95" i="4" s="1"/>
  <c r="BO110" i="4"/>
  <c r="BO111" i="4" s="1"/>
  <c r="BC77" i="4"/>
  <c r="BC78" i="4" s="1"/>
  <c r="AV94" i="4"/>
  <c r="AV95" i="4" s="1"/>
  <c r="AR110" i="4"/>
  <c r="AR111" i="4" s="1"/>
  <c r="S33" i="5"/>
  <c r="AW60" i="4"/>
  <c r="AW61" i="4" s="1"/>
  <c r="AB77" i="4"/>
  <c r="AB78" i="4" s="1"/>
  <c r="Q110" i="4"/>
  <c r="Q111" i="4" s="1"/>
  <c r="AY33" i="5"/>
  <c r="BK33" i="5"/>
  <c r="W60" i="4"/>
  <c r="W61" i="4" s="1"/>
  <c r="AM60" i="4"/>
  <c r="AM61" i="4" s="1"/>
  <c r="AM65" i="4" s="1"/>
  <c r="AY60" i="4"/>
  <c r="AY61" i="4" s="1"/>
  <c r="AY65" i="4" s="1"/>
  <c r="R77" i="4"/>
  <c r="R78" i="4" s="1"/>
  <c r="AD77" i="4"/>
  <c r="AD78" i="4" s="1"/>
  <c r="AT77" i="4"/>
  <c r="AT78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R60" i="4"/>
  <c r="R61" i="4" s="1"/>
  <c r="AD60" i="4"/>
  <c r="AD61" i="4" s="1"/>
  <c r="AO77" i="4"/>
  <c r="AO78" i="4" s="1"/>
  <c r="AT94" i="4"/>
  <c r="AT95" i="4" s="1"/>
  <c r="AP110" i="4"/>
  <c r="AP111" i="4" s="1"/>
  <c r="AU60" i="4"/>
  <c r="AU61" i="4" s="1"/>
  <c r="Z77" i="4"/>
  <c r="Z78" i="4" s="1"/>
  <c r="AA110" i="4"/>
  <c r="AA111" i="4" s="1"/>
  <c r="T60" i="4"/>
  <c r="T61" i="4" s="1"/>
  <c r="T66" i="4" s="1"/>
  <c r="O77" i="4"/>
  <c r="O78" i="4" s="1"/>
  <c r="T94" i="4"/>
  <c r="T95" i="4" s="1"/>
  <c r="P110" i="4"/>
  <c r="P111" i="4" s="1"/>
  <c r="P77" i="4"/>
  <c r="P78" i="4" s="1"/>
  <c r="AW94" i="4"/>
  <c r="AW95" i="4" s="1"/>
  <c r="AC110" i="4"/>
  <c r="AC111" i="4" s="1"/>
  <c r="L60" i="4"/>
  <c r="L61" i="4" s="1"/>
  <c r="X60" i="4"/>
  <c r="X61" i="4" s="1"/>
  <c r="X66" i="4" s="1"/>
  <c r="AN60" i="4"/>
  <c r="AN61" i="4" s="1"/>
  <c r="AZ60" i="4"/>
  <c r="AZ61" i="4" s="1"/>
  <c r="BL60" i="4"/>
  <c r="BL61" i="4" s="1"/>
  <c r="G77" i="4"/>
  <c r="G78" i="4" s="1"/>
  <c r="S77" i="4"/>
  <c r="S78" i="4" s="1"/>
  <c r="AE77" i="4"/>
  <c r="AE78" i="4" s="1"/>
  <c r="AU77" i="4"/>
  <c r="AU78" i="4" s="1"/>
  <c r="BG77" i="4"/>
  <c r="BG78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M77" i="4"/>
  <c r="M78" i="4" s="1"/>
  <c r="BA77" i="4"/>
  <c r="BA78" i="4" s="1"/>
  <c r="F94" i="4"/>
  <c r="F95" i="4" s="1"/>
  <c r="AD94" i="4"/>
  <c r="AD95" i="4" s="1"/>
  <c r="BB110" i="4"/>
  <c r="BB111" i="4" s="1"/>
  <c r="AU33" i="5"/>
  <c r="S60" i="4"/>
  <c r="S61" i="4" s="1"/>
  <c r="AP77" i="4"/>
  <c r="AP78" i="4" s="1"/>
  <c r="S94" i="4"/>
  <c r="S95" i="4" s="1"/>
  <c r="BC110" i="4"/>
  <c r="BC111" i="4" s="1"/>
  <c r="AL33" i="5"/>
  <c r="AV60" i="4"/>
  <c r="AV61" i="4" s="1"/>
  <c r="AJ94" i="4"/>
  <c r="AJ95" i="4" s="1"/>
  <c r="BP110" i="4"/>
  <c r="BP111" i="4" s="1"/>
  <c r="AR77" i="4"/>
  <c r="AR78" i="4" s="1"/>
  <c r="U94" i="4"/>
  <c r="U95" i="4" s="1"/>
  <c r="AS110" i="4"/>
  <c r="AS111" i="4" s="1"/>
  <c r="M60" i="4"/>
  <c r="M61" i="4" s="1"/>
  <c r="Y60" i="4"/>
  <c r="Y61" i="4" s="1"/>
  <c r="AO60" i="4"/>
  <c r="AO61" i="4" s="1"/>
  <c r="BA60" i="4"/>
  <c r="BA61" i="4" s="1"/>
  <c r="BA65" i="4" s="1"/>
  <c r="BM60" i="4"/>
  <c r="BM61" i="4" s="1"/>
  <c r="BM65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AT60" i="4"/>
  <c r="AT61" i="4" s="1"/>
  <c r="AE60" i="4"/>
  <c r="AE61" i="4" s="1"/>
  <c r="N77" i="4"/>
  <c r="N78" i="4" s="1"/>
  <c r="O110" i="4"/>
  <c r="O111" i="4" s="1"/>
  <c r="AJ60" i="4"/>
  <c r="AJ61" i="4" s="1"/>
  <c r="AA77" i="4"/>
  <c r="AA78" i="4" s="1"/>
  <c r="D110" i="4"/>
  <c r="D111" i="4" s="1"/>
  <c r="BD110" i="4"/>
  <c r="BD111" i="4" s="1"/>
  <c r="AK60" i="4"/>
  <c r="AK61" i="4" s="1"/>
  <c r="AK66" i="4" s="1"/>
  <c r="AK94" i="4"/>
  <c r="AK95" i="4" s="1"/>
  <c r="BQ110" i="4"/>
  <c r="BQ111" i="4" s="1"/>
  <c r="N60" i="4"/>
  <c r="N61" i="4" s="1"/>
  <c r="Z60" i="4"/>
  <c r="Z61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O33" i="5"/>
  <c r="BF77" i="4"/>
  <c r="BF78" i="4" s="1"/>
  <c r="BN77" i="4"/>
  <c r="BN78" i="4" s="1"/>
  <c r="BK60" i="4"/>
  <c r="BK61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I65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J66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J77" i="4"/>
  <c r="J78" i="4" s="1"/>
  <c r="G94" i="4"/>
  <c r="G95" i="4" s="1"/>
  <c r="K110" i="4"/>
  <c r="K111" i="4" s="1"/>
  <c r="AH7" i="4"/>
  <c r="AH53" i="4" s="1"/>
  <c r="AH55" i="5"/>
  <c r="AH7" i="10"/>
  <c r="AH54" i="10" s="1"/>
  <c r="G33" i="5"/>
  <c r="AH65" i="4"/>
  <c r="AH64" i="4"/>
  <c r="AH66" i="4"/>
  <c r="AY77" i="4"/>
  <c r="AY78" i="4" s="1"/>
  <c r="M110" i="4"/>
  <c r="M111" i="4" s="1"/>
  <c r="AB81" i="5"/>
  <c r="AB82" i="5" s="1"/>
  <c r="L81" i="5"/>
  <c r="L82" i="5" s="1"/>
  <c r="AU81" i="5"/>
  <c r="AU82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D116" i="5"/>
  <c r="D117" i="5" s="1"/>
  <c r="L116" i="5"/>
  <c r="L117" i="5" s="1"/>
  <c r="T116" i="5"/>
  <c r="T117" i="5" s="1"/>
  <c r="AB116" i="5"/>
  <c r="AB117" i="5" s="1"/>
  <c r="AM116" i="5"/>
  <c r="AM117" i="5" s="1"/>
  <c r="AU116" i="5"/>
  <c r="AU117" i="5" s="1"/>
  <c r="BC116" i="5"/>
  <c r="BC117" i="5" s="1"/>
  <c r="BK116" i="5"/>
  <c r="BK117" i="5" s="1"/>
  <c r="BK81" i="5"/>
  <c r="BK82" i="5" s="1"/>
  <c r="R81" i="5"/>
  <c r="R82" i="5" s="1"/>
  <c r="BA81" i="5"/>
  <c r="BA82" i="5" s="1"/>
  <c r="BQ81" i="5"/>
  <c r="BQ82" i="5" s="1"/>
  <c r="BQ32" i="4"/>
  <c r="Y32" i="4"/>
  <c r="AJ32" i="4"/>
  <c r="AJ33" i="5" s="1"/>
  <c r="AR32" i="4"/>
  <c r="AZ32" i="4"/>
  <c r="AZ47" i="4" s="1"/>
  <c r="BH32" i="4"/>
  <c r="BH33" i="5" s="1"/>
  <c r="BP32" i="4"/>
  <c r="BP47" i="4" s="1"/>
  <c r="N110" i="4"/>
  <c r="N111" i="4" s="1"/>
  <c r="AK32" i="4"/>
  <c r="AK33" i="5" s="1"/>
  <c r="F32" i="4"/>
  <c r="Z32" i="4"/>
  <c r="N32" i="4"/>
  <c r="V32" i="4"/>
  <c r="E32" i="4"/>
  <c r="E47" i="4" s="1"/>
  <c r="M32" i="4"/>
  <c r="M47" i="4" s="1"/>
  <c r="U32" i="4"/>
  <c r="U47" i="4" s="1"/>
  <c r="AE32" i="4"/>
  <c r="AE33" i="5" s="1"/>
  <c r="AP32" i="4"/>
  <c r="AX32" i="4"/>
  <c r="BF32" i="4"/>
  <c r="BN32" i="4"/>
  <c r="AX94" i="4"/>
  <c r="AX95" i="4" s="1"/>
  <c r="AW110" i="4"/>
  <c r="AW111" i="4" s="1"/>
  <c r="BE110" i="4"/>
  <c r="BE111" i="4" s="1"/>
  <c r="AS32" i="4"/>
  <c r="D32" i="4"/>
  <c r="D33" i="5" s="1"/>
  <c r="T32" i="4"/>
  <c r="AO32" i="4"/>
  <c r="BM32" i="4"/>
  <c r="BM48" i="4" s="1"/>
  <c r="H32" i="4"/>
  <c r="BI32" i="4"/>
  <c r="BI48" i="4" s="1"/>
  <c r="L32" i="4"/>
  <c r="AD32" i="4"/>
  <c r="AD33" i="5" s="1"/>
  <c r="AW32" i="4"/>
  <c r="AW48" i="4" s="1"/>
  <c r="BE32" i="4"/>
  <c r="AC32" i="4"/>
  <c r="AN32" i="4"/>
  <c r="AN33" i="5" s="1"/>
  <c r="AV32" i="4"/>
  <c r="BD32" i="4"/>
  <c r="BL32" i="4"/>
  <c r="BA32" i="4"/>
  <c r="J32" i="4"/>
  <c r="P32" i="4"/>
  <c r="R32" i="4"/>
  <c r="I32" i="4"/>
  <c r="Q32" i="4"/>
  <c r="AA32" i="4"/>
  <c r="AL32" i="4"/>
  <c r="AT32" i="4"/>
  <c r="BB32" i="4"/>
  <c r="BJ32" i="4"/>
  <c r="F60" i="4"/>
  <c r="F61" i="4" s="1"/>
  <c r="F65" i="4" s="1"/>
  <c r="AK81" i="5"/>
  <c r="AK82" i="5" s="1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H81" i="5"/>
  <c r="H82" i="5" s="1"/>
  <c r="P81" i="5"/>
  <c r="P82" i="5" s="1"/>
  <c r="X81" i="5"/>
  <c r="X82" i="5" s="1"/>
  <c r="AQ81" i="5"/>
  <c r="AQ82" i="5" s="1"/>
  <c r="AY81" i="5"/>
  <c r="AY82" i="5" s="1"/>
  <c r="BG81" i="5"/>
  <c r="BG82" i="5" s="1"/>
  <c r="BO81" i="5"/>
  <c r="BO82" i="5" s="1"/>
  <c r="J81" i="5"/>
  <c r="J82" i="5" s="1"/>
  <c r="Z81" i="5"/>
  <c r="Z82" i="5" s="1"/>
  <c r="AS81" i="5"/>
  <c r="AS82" i="5" s="1"/>
  <c r="BI81" i="5"/>
  <c r="BI82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I116" i="5"/>
  <c r="I117" i="5" s="1"/>
  <c r="Q116" i="5"/>
  <c r="Q117" i="5" s="1"/>
  <c r="Y116" i="5"/>
  <c r="Y117" i="5" s="1"/>
  <c r="AJ116" i="5"/>
  <c r="AJ117" i="5" s="1"/>
  <c r="AR116" i="5"/>
  <c r="AR117" i="5" s="1"/>
  <c r="AZ116" i="5"/>
  <c r="AZ117" i="5" s="1"/>
  <c r="BH116" i="5"/>
  <c r="BH117" i="5" s="1"/>
  <c r="BP116" i="5"/>
  <c r="BP117" i="5" s="1"/>
  <c r="BO94" i="4"/>
  <c r="BO95" i="4" s="1"/>
  <c r="K81" i="5"/>
  <c r="K82" i="5" s="1"/>
  <c r="S81" i="5"/>
  <c r="S82" i="5" s="1"/>
  <c r="AA81" i="5"/>
  <c r="AA82" i="5" s="1"/>
  <c r="AL81" i="5"/>
  <c r="AL82" i="5" s="1"/>
  <c r="AT81" i="5"/>
  <c r="AT82" i="5" s="1"/>
  <c r="BB81" i="5"/>
  <c r="BB82" i="5" s="1"/>
  <c r="BJ81" i="5"/>
  <c r="BJ82" i="5" s="1"/>
  <c r="D81" i="5"/>
  <c r="D82" i="5" s="1"/>
  <c r="T81" i="5"/>
  <c r="T82" i="5" s="1"/>
  <c r="AM81" i="5"/>
  <c r="AM82" i="5" s="1"/>
  <c r="BC81" i="5"/>
  <c r="BC82" i="5" s="1"/>
  <c r="F81" i="5"/>
  <c r="F82" i="5" s="1"/>
  <c r="N81" i="5"/>
  <c r="N82" i="5" s="1"/>
  <c r="V81" i="5"/>
  <c r="V82" i="5" s="1"/>
  <c r="AD81" i="5"/>
  <c r="AD82" i="5" s="1"/>
  <c r="AO81" i="5"/>
  <c r="AO82" i="5" s="1"/>
  <c r="AW81" i="5"/>
  <c r="AW82" i="5" s="1"/>
  <c r="BE81" i="5"/>
  <c r="BE82" i="5" s="1"/>
  <c r="BM81" i="5"/>
  <c r="BM82" i="5" s="1"/>
  <c r="E81" i="5"/>
  <c r="E82" i="5" s="1"/>
  <c r="M81" i="5"/>
  <c r="M82" i="5" s="1"/>
  <c r="U81" i="5"/>
  <c r="U82" i="5" s="1"/>
  <c r="AC81" i="5"/>
  <c r="AC82" i="5" s="1"/>
  <c r="AN81" i="5"/>
  <c r="AN82" i="5" s="1"/>
  <c r="AV81" i="5"/>
  <c r="AV82" i="5" s="1"/>
  <c r="BD81" i="5"/>
  <c r="BD82" i="5" s="1"/>
  <c r="BL81" i="5"/>
  <c r="BL82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F116" i="5"/>
  <c r="F117" i="5" s="1"/>
  <c r="N116" i="5"/>
  <c r="N117" i="5" s="1"/>
  <c r="V116" i="5"/>
  <c r="V117" i="5" s="1"/>
  <c r="AD116" i="5"/>
  <c r="AD117" i="5" s="1"/>
  <c r="AO116" i="5"/>
  <c r="AO117" i="5" s="1"/>
  <c r="AW116" i="5"/>
  <c r="AW117" i="5" s="1"/>
  <c r="BE116" i="5"/>
  <c r="BE117" i="5" s="1"/>
  <c r="BM116" i="5"/>
  <c r="BM117" i="5" s="1"/>
  <c r="AO49" i="5"/>
  <c r="AW49" i="5"/>
  <c r="BE49" i="5"/>
  <c r="BM48" i="5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BQ98" i="5"/>
  <c r="BQ99" i="5" s="1"/>
  <c r="E116" i="5"/>
  <c r="E117" i="5" s="1"/>
  <c r="M116" i="5"/>
  <c r="M117" i="5" s="1"/>
  <c r="U116" i="5"/>
  <c r="U117" i="5" s="1"/>
  <c r="AC116" i="5"/>
  <c r="AC117" i="5" s="1"/>
  <c r="AN116" i="5"/>
  <c r="AN117" i="5" s="1"/>
  <c r="AV116" i="5"/>
  <c r="AV117" i="5" s="1"/>
  <c r="BD116" i="5"/>
  <c r="BD117" i="5" s="1"/>
  <c r="BL116" i="5"/>
  <c r="BL117" i="5" s="1"/>
  <c r="AM49" i="5"/>
  <c r="AU49" i="5"/>
  <c r="BC49" i="5"/>
  <c r="BK48" i="5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X98" i="5"/>
  <c r="X99" i="5" s="1"/>
  <c r="AQ98" i="5"/>
  <c r="AQ99" i="5" s="1"/>
  <c r="AY98" i="5"/>
  <c r="AY99" i="5" s="1"/>
  <c r="BG98" i="5"/>
  <c r="BG99" i="5" s="1"/>
  <c r="BO98" i="5"/>
  <c r="BO99" i="5" s="1"/>
  <c r="K116" i="5"/>
  <c r="K117" i="5" s="1"/>
  <c r="S116" i="5"/>
  <c r="S117" i="5" s="1"/>
  <c r="AA116" i="5"/>
  <c r="AA117" i="5" s="1"/>
  <c r="AL116" i="5"/>
  <c r="AL117" i="5" s="1"/>
  <c r="AT116" i="5"/>
  <c r="AT117" i="5" s="1"/>
  <c r="BB116" i="5"/>
  <c r="BB117" i="5" s="1"/>
  <c r="BJ116" i="5"/>
  <c r="BJ117" i="5" s="1"/>
  <c r="I81" i="5"/>
  <c r="I82" i="5" s="1"/>
  <c r="Q81" i="5"/>
  <c r="Q82" i="5" s="1"/>
  <c r="Y81" i="5"/>
  <c r="Y82" i="5" s="1"/>
  <c r="AJ81" i="5"/>
  <c r="AJ82" i="5" s="1"/>
  <c r="AR81" i="5"/>
  <c r="AR82" i="5" s="1"/>
  <c r="AZ81" i="5"/>
  <c r="AZ82" i="5" s="1"/>
  <c r="BH81" i="5"/>
  <c r="BH82" i="5" s="1"/>
  <c r="BP81" i="5"/>
  <c r="BP82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J116" i="5"/>
  <c r="J117" i="5" s="1"/>
  <c r="R116" i="5"/>
  <c r="R117" i="5" s="1"/>
  <c r="Z116" i="5"/>
  <c r="Z117" i="5" s="1"/>
  <c r="AK116" i="5"/>
  <c r="AK117" i="5" s="1"/>
  <c r="AS116" i="5"/>
  <c r="AS117" i="5" s="1"/>
  <c r="BA116" i="5"/>
  <c r="BA117" i="5" s="1"/>
  <c r="BI116" i="5"/>
  <c r="BI117" i="5" s="1"/>
  <c r="BQ116" i="5"/>
  <c r="BQ117" i="5" s="1"/>
  <c r="AK49" i="5"/>
  <c r="AS49" i="5"/>
  <c r="BA49" i="5"/>
  <c r="BI49" i="5"/>
  <c r="BQ48" i="5"/>
  <c r="G81" i="5"/>
  <c r="G82" i="5" s="1"/>
  <c r="O81" i="5"/>
  <c r="O82" i="5" s="1"/>
  <c r="W81" i="5"/>
  <c r="W82" i="5" s="1"/>
  <c r="AE81" i="5"/>
  <c r="AE82" i="5" s="1"/>
  <c r="AP81" i="5"/>
  <c r="AP82" i="5" s="1"/>
  <c r="AX81" i="5"/>
  <c r="AX82" i="5" s="1"/>
  <c r="BF81" i="5"/>
  <c r="BF82" i="5" s="1"/>
  <c r="BN81" i="5"/>
  <c r="BN82" i="5" s="1"/>
  <c r="H116" i="5"/>
  <c r="H117" i="5" s="1"/>
  <c r="P116" i="5"/>
  <c r="P117" i="5" s="1"/>
  <c r="X116" i="5"/>
  <c r="X117" i="5" s="1"/>
  <c r="AQ116" i="5"/>
  <c r="AQ117" i="5" s="1"/>
  <c r="AY116" i="5"/>
  <c r="AY117" i="5" s="1"/>
  <c r="BG116" i="5"/>
  <c r="BG117" i="5" s="1"/>
  <c r="BO116" i="5"/>
  <c r="BO117" i="5" s="1"/>
  <c r="AQ49" i="5"/>
  <c r="AY49" i="5"/>
  <c r="BG49" i="5"/>
  <c r="BO48" i="5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T98" i="5"/>
  <c r="T99" i="5" s="1"/>
  <c r="AB98" i="5"/>
  <c r="AB99" i="5" s="1"/>
  <c r="AM98" i="5"/>
  <c r="AM99" i="5" s="1"/>
  <c r="AU98" i="5"/>
  <c r="AU99" i="5" s="1"/>
  <c r="BC98" i="5"/>
  <c r="BC99" i="5" s="1"/>
  <c r="BK98" i="5"/>
  <c r="BK99" i="5" s="1"/>
  <c r="G116" i="5"/>
  <c r="G117" i="5" s="1"/>
  <c r="O116" i="5"/>
  <c r="O117" i="5" s="1"/>
  <c r="W116" i="5"/>
  <c r="W117" i="5" s="1"/>
  <c r="AE116" i="5"/>
  <c r="AE117" i="5" s="1"/>
  <c r="AP116" i="5"/>
  <c r="AP117" i="5" s="1"/>
  <c r="AX116" i="5"/>
  <c r="AX117" i="5" s="1"/>
  <c r="BF116" i="5"/>
  <c r="BF117" i="5" s="1"/>
  <c r="BN116" i="5"/>
  <c r="BN117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2" i="5"/>
  <c r="D63" i="5" s="1"/>
  <c r="F62" i="5"/>
  <c r="F63" i="5" s="1"/>
  <c r="H62" i="5"/>
  <c r="H63" i="5" s="1"/>
  <c r="J62" i="5"/>
  <c r="J63" i="5" s="1"/>
  <c r="L62" i="5"/>
  <c r="L63" i="5" s="1"/>
  <c r="N62" i="5"/>
  <c r="N63" i="5" s="1"/>
  <c r="P62" i="5"/>
  <c r="P63" i="5" s="1"/>
  <c r="R62" i="5"/>
  <c r="R63" i="5" s="1"/>
  <c r="T62" i="5"/>
  <c r="T63" i="5" s="1"/>
  <c r="V62" i="5"/>
  <c r="V63" i="5" s="1"/>
  <c r="X62" i="5"/>
  <c r="X63" i="5" s="1"/>
  <c r="Z62" i="5"/>
  <c r="Z63" i="5" s="1"/>
  <c r="AB62" i="5"/>
  <c r="AB63" i="5" s="1"/>
  <c r="AD62" i="5"/>
  <c r="AD63" i="5" s="1"/>
  <c r="AK62" i="5"/>
  <c r="AK63" i="5" s="1"/>
  <c r="AM62" i="5"/>
  <c r="AM63" i="5" s="1"/>
  <c r="AO62" i="5"/>
  <c r="AO63" i="5" s="1"/>
  <c r="AQ62" i="5"/>
  <c r="AQ63" i="5" s="1"/>
  <c r="AS62" i="5"/>
  <c r="AS63" i="5" s="1"/>
  <c r="AU62" i="5"/>
  <c r="AU63" i="5" s="1"/>
  <c r="AW62" i="5"/>
  <c r="AW63" i="5" s="1"/>
  <c r="AY62" i="5"/>
  <c r="AY63" i="5" s="1"/>
  <c r="BA62" i="5"/>
  <c r="BA63" i="5" s="1"/>
  <c r="BC62" i="5"/>
  <c r="BC63" i="5" s="1"/>
  <c r="BE62" i="5"/>
  <c r="BE63" i="5" s="1"/>
  <c r="BG62" i="5"/>
  <c r="BG63" i="5" s="1"/>
  <c r="BI62" i="5"/>
  <c r="BI63" i="5" s="1"/>
  <c r="BK62" i="5"/>
  <c r="BK63" i="5" s="1"/>
  <c r="BM62" i="5"/>
  <c r="BM63" i="5" s="1"/>
  <c r="BO62" i="5"/>
  <c r="BO63" i="5" s="1"/>
  <c r="BQ62" i="5"/>
  <c r="BQ63" i="5" s="1"/>
  <c r="D98" i="5"/>
  <c r="D99" i="5" s="1"/>
  <c r="F98" i="5"/>
  <c r="F99" i="5" s="1"/>
  <c r="H98" i="5"/>
  <c r="H99" i="5" s="1"/>
  <c r="J98" i="5"/>
  <c r="J99" i="5" s="1"/>
  <c r="L98" i="5"/>
  <c r="L99" i="5" s="1"/>
  <c r="N98" i="5"/>
  <c r="N99" i="5" s="1"/>
  <c r="P98" i="5"/>
  <c r="P99" i="5" s="1"/>
  <c r="D109" i="5"/>
  <c r="D92" i="5"/>
  <c r="D72" i="5"/>
  <c r="F109" i="5"/>
  <c r="F92" i="5"/>
  <c r="F72" i="5"/>
  <c r="H109" i="5"/>
  <c r="H92" i="5"/>
  <c r="H72" i="5"/>
  <c r="J109" i="5"/>
  <c r="J92" i="5"/>
  <c r="J72" i="5"/>
  <c r="L109" i="5"/>
  <c r="L92" i="5"/>
  <c r="L72" i="5"/>
  <c r="N109" i="5"/>
  <c r="N92" i="5"/>
  <c r="N72" i="5"/>
  <c r="P109" i="5"/>
  <c r="P92" i="5"/>
  <c r="P72" i="5"/>
  <c r="R109" i="5"/>
  <c r="R92" i="5"/>
  <c r="R72" i="5"/>
  <c r="T109" i="5"/>
  <c r="T92" i="5"/>
  <c r="T72" i="5"/>
  <c r="V109" i="5"/>
  <c r="V92" i="5"/>
  <c r="V72" i="5"/>
  <c r="X109" i="5"/>
  <c r="X92" i="5"/>
  <c r="X72" i="5"/>
  <c r="Z109" i="5"/>
  <c r="Z92" i="5"/>
  <c r="Z72" i="5"/>
  <c r="AB109" i="5"/>
  <c r="AB92" i="5"/>
  <c r="AB72" i="5"/>
  <c r="AD109" i="5"/>
  <c r="AD92" i="5"/>
  <c r="AD72" i="5"/>
  <c r="AK109" i="5"/>
  <c r="AK92" i="5"/>
  <c r="AK72" i="5"/>
  <c r="AM109" i="5"/>
  <c r="AM92" i="5"/>
  <c r="AM72" i="5"/>
  <c r="AO109" i="5"/>
  <c r="AO92" i="5"/>
  <c r="AO72" i="5"/>
  <c r="AQ109" i="5"/>
  <c r="AQ92" i="5"/>
  <c r="AQ72" i="5"/>
  <c r="AS109" i="5"/>
  <c r="AS92" i="5"/>
  <c r="AS72" i="5"/>
  <c r="AU109" i="5"/>
  <c r="AU92" i="5"/>
  <c r="AU72" i="5"/>
  <c r="AW109" i="5"/>
  <c r="AW92" i="5"/>
  <c r="AW72" i="5"/>
  <c r="AY109" i="5"/>
  <c r="AY92" i="5"/>
  <c r="AY72" i="5"/>
  <c r="BA109" i="5"/>
  <c r="BA92" i="5"/>
  <c r="BA72" i="5"/>
  <c r="BC109" i="5"/>
  <c r="BC92" i="5"/>
  <c r="BC72" i="5"/>
  <c r="BE109" i="5"/>
  <c r="BE92" i="5"/>
  <c r="BE72" i="5"/>
  <c r="BG109" i="5"/>
  <c r="BG92" i="5"/>
  <c r="BG72" i="5"/>
  <c r="BI109" i="5"/>
  <c r="BI92" i="5"/>
  <c r="BI72" i="5"/>
  <c r="BK109" i="5"/>
  <c r="BK92" i="5"/>
  <c r="BK72" i="5"/>
  <c r="BM109" i="5"/>
  <c r="BM92" i="5"/>
  <c r="BM72" i="5"/>
  <c r="BO109" i="5"/>
  <c r="BO92" i="5"/>
  <c r="BO72" i="5"/>
  <c r="BQ109" i="5"/>
  <c r="BQ92" i="5"/>
  <c r="BQ72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E109" i="5"/>
  <c r="E92" i="5"/>
  <c r="E72" i="5"/>
  <c r="G109" i="5"/>
  <c r="G92" i="5"/>
  <c r="G72" i="5"/>
  <c r="I109" i="5"/>
  <c r="I92" i="5"/>
  <c r="I72" i="5"/>
  <c r="K109" i="5"/>
  <c r="K92" i="5"/>
  <c r="K72" i="5"/>
  <c r="M109" i="5"/>
  <c r="M92" i="5"/>
  <c r="M72" i="5"/>
  <c r="O109" i="5"/>
  <c r="O92" i="5"/>
  <c r="O72" i="5"/>
  <c r="Q109" i="5"/>
  <c r="Q92" i="5"/>
  <c r="Q72" i="5"/>
  <c r="S109" i="5"/>
  <c r="S92" i="5"/>
  <c r="S72" i="5"/>
  <c r="U109" i="5"/>
  <c r="U92" i="5"/>
  <c r="U72" i="5"/>
  <c r="W109" i="5"/>
  <c r="W92" i="5"/>
  <c r="W72" i="5"/>
  <c r="Y109" i="5"/>
  <c r="Y92" i="5"/>
  <c r="Y72" i="5"/>
  <c r="AA109" i="5"/>
  <c r="AA92" i="5"/>
  <c r="AA72" i="5"/>
  <c r="AC109" i="5"/>
  <c r="AC92" i="5"/>
  <c r="AC72" i="5"/>
  <c r="AE109" i="5"/>
  <c r="AE92" i="5"/>
  <c r="AE72" i="5"/>
  <c r="AJ109" i="5"/>
  <c r="AJ92" i="5"/>
  <c r="AJ72" i="5"/>
  <c r="AL109" i="5"/>
  <c r="AL92" i="5"/>
  <c r="AL72" i="5"/>
  <c r="AN109" i="5"/>
  <c r="AN92" i="5"/>
  <c r="AN72" i="5"/>
  <c r="AP109" i="5"/>
  <c r="AP92" i="5"/>
  <c r="AP72" i="5"/>
  <c r="AR109" i="5"/>
  <c r="AR92" i="5"/>
  <c r="AR72" i="5"/>
  <c r="AT109" i="5"/>
  <c r="AT92" i="5"/>
  <c r="AT72" i="5"/>
  <c r="AV109" i="5"/>
  <c r="AV92" i="5"/>
  <c r="AV72" i="5"/>
  <c r="AX109" i="5"/>
  <c r="AX92" i="5"/>
  <c r="AX72" i="5"/>
  <c r="AZ109" i="5"/>
  <c r="AZ92" i="5"/>
  <c r="AZ72" i="5"/>
  <c r="BB109" i="5"/>
  <c r="BB92" i="5"/>
  <c r="BB72" i="5"/>
  <c r="BD109" i="5"/>
  <c r="BD92" i="5"/>
  <c r="BD72" i="5"/>
  <c r="BF109" i="5"/>
  <c r="BF92" i="5"/>
  <c r="BF72" i="5"/>
  <c r="BH109" i="5"/>
  <c r="BH92" i="5"/>
  <c r="BH72" i="5"/>
  <c r="BJ109" i="5"/>
  <c r="BJ92" i="5"/>
  <c r="BJ72" i="5"/>
  <c r="BL109" i="5"/>
  <c r="BL92" i="5"/>
  <c r="BL72" i="5"/>
  <c r="BN109" i="5"/>
  <c r="BN92" i="5"/>
  <c r="BN72" i="5"/>
  <c r="BP109" i="5"/>
  <c r="BP92" i="5"/>
  <c r="BP72" i="5"/>
  <c r="D120" i="5"/>
  <c r="D121" i="5" s="1"/>
  <c r="D103" i="5"/>
  <c r="D104" i="5" s="1"/>
  <c r="D86" i="5"/>
  <c r="D87" i="5" s="1"/>
  <c r="D65" i="5"/>
  <c r="D66" i="5" s="1"/>
  <c r="F120" i="5"/>
  <c r="F121" i="5" s="1"/>
  <c r="F103" i="5"/>
  <c r="F104" i="5" s="1"/>
  <c r="F86" i="5"/>
  <c r="F87" i="5" s="1"/>
  <c r="F65" i="5"/>
  <c r="F66" i="5" s="1"/>
  <c r="H120" i="5"/>
  <c r="H121" i="5" s="1"/>
  <c r="H103" i="5"/>
  <c r="H104" i="5" s="1"/>
  <c r="H86" i="5"/>
  <c r="H87" i="5" s="1"/>
  <c r="H65" i="5"/>
  <c r="H66" i="5" s="1"/>
  <c r="J120" i="5"/>
  <c r="J121" i="5" s="1"/>
  <c r="J103" i="5"/>
  <c r="J104" i="5" s="1"/>
  <c r="J86" i="5"/>
  <c r="J87" i="5" s="1"/>
  <c r="J65" i="5"/>
  <c r="J66" i="5" s="1"/>
  <c r="L120" i="5"/>
  <c r="L121" i="5" s="1"/>
  <c r="L103" i="5"/>
  <c r="L104" i="5" s="1"/>
  <c r="L86" i="5"/>
  <c r="L87" i="5" s="1"/>
  <c r="L65" i="5"/>
  <c r="L66" i="5" s="1"/>
  <c r="N120" i="5"/>
  <c r="N121" i="5" s="1"/>
  <c r="N103" i="5"/>
  <c r="N104" i="5" s="1"/>
  <c r="N86" i="5"/>
  <c r="N87" i="5" s="1"/>
  <c r="N65" i="5"/>
  <c r="N66" i="5" s="1"/>
  <c r="P120" i="5"/>
  <c r="P121" i="5" s="1"/>
  <c r="P103" i="5"/>
  <c r="P104" i="5" s="1"/>
  <c r="P86" i="5"/>
  <c r="P87" i="5" s="1"/>
  <c r="P65" i="5"/>
  <c r="P66" i="5" s="1"/>
  <c r="R120" i="5"/>
  <c r="R121" i="5" s="1"/>
  <c r="R103" i="5"/>
  <c r="R104" i="5" s="1"/>
  <c r="R86" i="5"/>
  <c r="R87" i="5" s="1"/>
  <c r="R65" i="5"/>
  <c r="R66" i="5" s="1"/>
  <c r="T120" i="5"/>
  <c r="T121" i="5" s="1"/>
  <c r="T103" i="5"/>
  <c r="T104" i="5" s="1"/>
  <c r="T86" i="5"/>
  <c r="T87" i="5" s="1"/>
  <c r="T65" i="5"/>
  <c r="T66" i="5" s="1"/>
  <c r="V120" i="5"/>
  <c r="V121" i="5" s="1"/>
  <c r="V103" i="5"/>
  <c r="V104" i="5" s="1"/>
  <c r="V86" i="5"/>
  <c r="V87" i="5" s="1"/>
  <c r="V65" i="5"/>
  <c r="V66" i="5" s="1"/>
  <c r="X120" i="5"/>
  <c r="X121" i="5" s="1"/>
  <c r="X103" i="5"/>
  <c r="X86" i="5"/>
  <c r="X87" i="5" s="1"/>
  <c r="X65" i="5"/>
  <c r="X66" i="5" s="1"/>
  <c r="Z120" i="5"/>
  <c r="Z121" i="5" s="1"/>
  <c r="Z103" i="5"/>
  <c r="Z104" i="5" s="1"/>
  <c r="Z86" i="5"/>
  <c r="Z87" i="5" s="1"/>
  <c r="Z65" i="5"/>
  <c r="Z66" i="5" s="1"/>
  <c r="AB120" i="5"/>
  <c r="AB121" i="5" s="1"/>
  <c r="AB103" i="5"/>
  <c r="AB104" i="5" s="1"/>
  <c r="AB86" i="5"/>
  <c r="AB87" i="5" s="1"/>
  <c r="AB65" i="5"/>
  <c r="AB66" i="5" s="1"/>
  <c r="AD120" i="5"/>
  <c r="AD121" i="5" s="1"/>
  <c r="AD103" i="5"/>
  <c r="AD104" i="5" s="1"/>
  <c r="AD86" i="5"/>
  <c r="AD87" i="5" s="1"/>
  <c r="AD65" i="5"/>
  <c r="AD66" i="5" s="1"/>
  <c r="AH120" i="5"/>
  <c r="AH103" i="5"/>
  <c r="AH86" i="5"/>
  <c r="AH65" i="5"/>
  <c r="AK120" i="5"/>
  <c r="AK121" i="5" s="1"/>
  <c r="AK103" i="5"/>
  <c r="AK104" i="5" s="1"/>
  <c r="AK86" i="5"/>
  <c r="AK87" i="5" s="1"/>
  <c r="AK65" i="5"/>
  <c r="AK66" i="5" s="1"/>
  <c r="AM120" i="5"/>
  <c r="AM121" i="5" s="1"/>
  <c r="AM103" i="5"/>
  <c r="AM104" i="5" s="1"/>
  <c r="AM86" i="5"/>
  <c r="AM87" i="5" s="1"/>
  <c r="AM65" i="5"/>
  <c r="AM66" i="5" s="1"/>
  <c r="AO120" i="5"/>
  <c r="AO121" i="5" s="1"/>
  <c r="AO103" i="5"/>
  <c r="AO104" i="5" s="1"/>
  <c r="AO86" i="5"/>
  <c r="AO87" i="5" s="1"/>
  <c r="AO65" i="5"/>
  <c r="AO66" i="5" s="1"/>
  <c r="AQ120" i="5"/>
  <c r="AQ121" i="5" s="1"/>
  <c r="AQ103" i="5"/>
  <c r="AQ104" i="5" s="1"/>
  <c r="AQ86" i="5"/>
  <c r="AQ87" i="5" s="1"/>
  <c r="AQ65" i="5"/>
  <c r="AQ66" i="5" s="1"/>
  <c r="AS120" i="5"/>
  <c r="AS121" i="5" s="1"/>
  <c r="AS103" i="5"/>
  <c r="AS104" i="5" s="1"/>
  <c r="AS86" i="5"/>
  <c r="AS87" i="5" s="1"/>
  <c r="AS65" i="5"/>
  <c r="AS66" i="5" s="1"/>
  <c r="AU120" i="5"/>
  <c r="AU121" i="5" s="1"/>
  <c r="AU103" i="5"/>
  <c r="AU104" i="5" s="1"/>
  <c r="AU86" i="5"/>
  <c r="AU87" i="5" s="1"/>
  <c r="AU65" i="5"/>
  <c r="AU66" i="5" s="1"/>
  <c r="AW120" i="5"/>
  <c r="AW121" i="5" s="1"/>
  <c r="AW103" i="5"/>
  <c r="AW104" i="5" s="1"/>
  <c r="AW86" i="5"/>
  <c r="AW87" i="5" s="1"/>
  <c r="AW65" i="5"/>
  <c r="AW66" i="5" s="1"/>
  <c r="AY120" i="5"/>
  <c r="AY121" i="5" s="1"/>
  <c r="AY103" i="5"/>
  <c r="AY104" i="5" s="1"/>
  <c r="AY86" i="5"/>
  <c r="AY87" i="5" s="1"/>
  <c r="AY65" i="5"/>
  <c r="AY66" i="5" s="1"/>
  <c r="BA120" i="5"/>
  <c r="BA121" i="5" s="1"/>
  <c r="BA103" i="5"/>
  <c r="BA104" i="5" s="1"/>
  <c r="BA86" i="5"/>
  <c r="BA87" i="5" s="1"/>
  <c r="BA65" i="5"/>
  <c r="BA66" i="5" s="1"/>
  <c r="BC120" i="5"/>
  <c r="BC121" i="5" s="1"/>
  <c r="BC103" i="5"/>
  <c r="BC104" i="5" s="1"/>
  <c r="BC86" i="5"/>
  <c r="BC87" i="5" s="1"/>
  <c r="BC65" i="5"/>
  <c r="BC66" i="5" s="1"/>
  <c r="BE120" i="5"/>
  <c r="BE121" i="5" s="1"/>
  <c r="BE103" i="5"/>
  <c r="BE104" i="5" s="1"/>
  <c r="BE86" i="5"/>
  <c r="BE87" i="5" s="1"/>
  <c r="BE65" i="5"/>
  <c r="BE66" i="5" s="1"/>
  <c r="BG120" i="5"/>
  <c r="BG121" i="5" s="1"/>
  <c r="BG103" i="5"/>
  <c r="BG104" i="5" s="1"/>
  <c r="BG86" i="5"/>
  <c r="BG87" i="5" s="1"/>
  <c r="BG65" i="5"/>
  <c r="BG66" i="5" s="1"/>
  <c r="BI120" i="5"/>
  <c r="BI121" i="5" s="1"/>
  <c r="BI103" i="5"/>
  <c r="BI104" i="5" s="1"/>
  <c r="BI86" i="5"/>
  <c r="BI87" i="5" s="1"/>
  <c r="BI65" i="5"/>
  <c r="BI66" i="5" s="1"/>
  <c r="BK120" i="5"/>
  <c r="BK121" i="5" s="1"/>
  <c r="BK103" i="5"/>
  <c r="BK104" i="5" s="1"/>
  <c r="BK86" i="5"/>
  <c r="BK87" i="5" s="1"/>
  <c r="BK65" i="5"/>
  <c r="BK66" i="5" s="1"/>
  <c r="BM120" i="5"/>
  <c r="BM121" i="5" s="1"/>
  <c r="BM103" i="5"/>
  <c r="BM104" i="5" s="1"/>
  <c r="BM86" i="5"/>
  <c r="BM87" i="5" s="1"/>
  <c r="BM65" i="5"/>
  <c r="BM66" i="5" s="1"/>
  <c r="BO120" i="5"/>
  <c r="BO121" i="5" s="1"/>
  <c r="BO103" i="5"/>
  <c r="BO104" i="5" s="1"/>
  <c r="BO86" i="5"/>
  <c r="BO87" i="5" s="1"/>
  <c r="BO65" i="5"/>
  <c r="BO66" i="5" s="1"/>
  <c r="BQ120" i="5"/>
  <c r="BQ121" i="5" s="1"/>
  <c r="BQ103" i="5"/>
  <c r="BQ104" i="5" s="1"/>
  <c r="BQ86" i="5"/>
  <c r="BQ87" i="5" s="1"/>
  <c r="BQ65" i="5"/>
  <c r="BQ66" i="5" s="1"/>
  <c r="AK48" i="5"/>
  <c r="AM48" i="5"/>
  <c r="AO48" i="5"/>
  <c r="AQ48" i="5"/>
  <c r="AS48" i="5"/>
  <c r="AU48" i="5"/>
  <c r="AW48" i="5"/>
  <c r="AY48" i="5"/>
  <c r="BA48" i="5"/>
  <c r="BC48" i="5"/>
  <c r="BE48" i="5"/>
  <c r="BG48" i="5"/>
  <c r="BI48" i="5"/>
  <c r="BK49" i="5"/>
  <c r="BO49" i="5"/>
  <c r="E120" i="5"/>
  <c r="E121" i="5" s="1"/>
  <c r="E103" i="5"/>
  <c r="E104" i="5" s="1"/>
  <c r="E86" i="5"/>
  <c r="E87" i="5" s="1"/>
  <c r="E65" i="5"/>
  <c r="E66" i="5" s="1"/>
  <c r="G120" i="5"/>
  <c r="G121" i="5" s="1"/>
  <c r="G103" i="5"/>
  <c r="G104" i="5" s="1"/>
  <c r="G86" i="5"/>
  <c r="G87" i="5" s="1"/>
  <c r="G65" i="5"/>
  <c r="G66" i="5" s="1"/>
  <c r="I120" i="5"/>
  <c r="I121" i="5" s="1"/>
  <c r="I103" i="5"/>
  <c r="I104" i="5" s="1"/>
  <c r="I86" i="5"/>
  <c r="I87" i="5" s="1"/>
  <c r="I65" i="5"/>
  <c r="I66" i="5" s="1"/>
  <c r="K120" i="5"/>
  <c r="K121" i="5" s="1"/>
  <c r="K103" i="5"/>
  <c r="K104" i="5" s="1"/>
  <c r="K86" i="5"/>
  <c r="K87" i="5" s="1"/>
  <c r="K65" i="5"/>
  <c r="K66" i="5" s="1"/>
  <c r="M120" i="5"/>
  <c r="M121" i="5" s="1"/>
  <c r="M103" i="5"/>
  <c r="M104" i="5" s="1"/>
  <c r="M86" i="5"/>
  <c r="M87" i="5" s="1"/>
  <c r="M65" i="5"/>
  <c r="M66" i="5" s="1"/>
  <c r="O120" i="5"/>
  <c r="O121" i="5" s="1"/>
  <c r="O103" i="5"/>
  <c r="O104" i="5" s="1"/>
  <c r="O86" i="5"/>
  <c r="O87" i="5" s="1"/>
  <c r="O65" i="5"/>
  <c r="O66" i="5" s="1"/>
  <c r="Q120" i="5"/>
  <c r="Q121" i="5" s="1"/>
  <c r="Q103" i="5"/>
  <c r="Q104" i="5" s="1"/>
  <c r="Q86" i="5"/>
  <c r="Q87" i="5" s="1"/>
  <c r="Q65" i="5"/>
  <c r="Q66" i="5" s="1"/>
  <c r="S120" i="5"/>
  <c r="S121" i="5" s="1"/>
  <c r="S103" i="5"/>
  <c r="S104" i="5" s="1"/>
  <c r="S86" i="5"/>
  <c r="S87" i="5" s="1"/>
  <c r="S65" i="5"/>
  <c r="S66" i="5" s="1"/>
  <c r="U120" i="5"/>
  <c r="U121" i="5" s="1"/>
  <c r="U103" i="5"/>
  <c r="U104" i="5" s="1"/>
  <c r="U86" i="5"/>
  <c r="U87" i="5" s="1"/>
  <c r="U65" i="5"/>
  <c r="U66" i="5" s="1"/>
  <c r="W120" i="5"/>
  <c r="W121" i="5" s="1"/>
  <c r="W103" i="5"/>
  <c r="W104" i="5" s="1"/>
  <c r="W86" i="5"/>
  <c r="W87" i="5" s="1"/>
  <c r="W65" i="5"/>
  <c r="W66" i="5" s="1"/>
  <c r="Y120" i="5"/>
  <c r="Y121" i="5" s="1"/>
  <c r="Y103" i="5"/>
  <c r="Y104" i="5" s="1"/>
  <c r="Y86" i="5"/>
  <c r="Y87" i="5" s="1"/>
  <c r="Y65" i="5"/>
  <c r="Y66" i="5" s="1"/>
  <c r="AA120" i="5"/>
  <c r="AA121" i="5" s="1"/>
  <c r="AA103" i="5"/>
  <c r="AA104" i="5" s="1"/>
  <c r="AA86" i="5"/>
  <c r="AA87" i="5" s="1"/>
  <c r="AA65" i="5"/>
  <c r="AA66" i="5" s="1"/>
  <c r="AC120" i="5"/>
  <c r="AC121" i="5" s="1"/>
  <c r="AC103" i="5"/>
  <c r="AC104" i="5" s="1"/>
  <c r="AC86" i="5"/>
  <c r="AC87" i="5" s="1"/>
  <c r="AC65" i="5"/>
  <c r="AC66" i="5" s="1"/>
  <c r="AE120" i="5"/>
  <c r="AE121" i="5" s="1"/>
  <c r="AE103" i="5"/>
  <c r="AE104" i="5" s="1"/>
  <c r="AE86" i="5"/>
  <c r="AE87" i="5" s="1"/>
  <c r="AE65" i="5"/>
  <c r="AE66" i="5" s="1"/>
  <c r="AJ120" i="5"/>
  <c r="AJ103" i="5"/>
  <c r="AJ104" i="5" s="1"/>
  <c r="AJ86" i="5"/>
  <c r="AJ87" i="5" s="1"/>
  <c r="AJ65" i="5"/>
  <c r="AJ66" i="5" s="1"/>
  <c r="AL120" i="5"/>
  <c r="AL121" i="5" s="1"/>
  <c r="AL103" i="5"/>
  <c r="AL104" i="5" s="1"/>
  <c r="AL86" i="5"/>
  <c r="AL87" i="5" s="1"/>
  <c r="AL65" i="5"/>
  <c r="AL66" i="5" s="1"/>
  <c r="AN120" i="5"/>
  <c r="AN121" i="5" s="1"/>
  <c r="AN103" i="5"/>
  <c r="AN104" i="5" s="1"/>
  <c r="AN86" i="5"/>
  <c r="AN87" i="5" s="1"/>
  <c r="AN65" i="5"/>
  <c r="AN66" i="5" s="1"/>
  <c r="AP120" i="5"/>
  <c r="AP121" i="5" s="1"/>
  <c r="AP103" i="5"/>
  <c r="AP104" i="5" s="1"/>
  <c r="AP86" i="5"/>
  <c r="AP87" i="5" s="1"/>
  <c r="AP65" i="5"/>
  <c r="AP66" i="5" s="1"/>
  <c r="AR120" i="5"/>
  <c r="AR121" i="5" s="1"/>
  <c r="AR103" i="5"/>
  <c r="AR104" i="5" s="1"/>
  <c r="AR86" i="5"/>
  <c r="AR87" i="5" s="1"/>
  <c r="AR65" i="5"/>
  <c r="AR66" i="5" s="1"/>
  <c r="AT120" i="5"/>
  <c r="AT121" i="5" s="1"/>
  <c r="AT103" i="5"/>
  <c r="AT104" i="5" s="1"/>
  <c r="AT86" i="5"/>
  <c r="AT87" i="5" s="1"/>
  <c r="AT65" i="5"/>
  <c r="AT66" i="5" s="1"/>
  <c r="AV120" i="5"/>
  <c r="AV121" i="5" s="1"/>
  <c r="AV103" i="5"/>
  <c r="AV104" i="5" s="1"/>
  <c r="AV86" i="5"/>
  <c r="AV87" i="5" s="1"/>
  <c r="AV65" i="5"/>
  <c r="AV66" i="5" s="1"/>
  <c r="AX120" i="5"/>
  <c r="AX121" i="5" s="1"/>
  <c r="AX103" i="5"/>
  <c r="AX104" i="5" s="1"/>
  <c r="AX86" i="5"/>
  <c r="AX87" i="5" s="1"/>
  <c r="AX65" i="5"/>
  <c r="AX66" i="5" s="1"/>
  <c r="AZ120" i="5"/>
  <c r="AZ121" i="5" s="1"/>
  <c r="AZ103" i="5"/>
  <c r="AZ104" i="5" s="1"/>
  <c r="AZ86" i="5"/>
  <c r="AZ87" i="5" s="1"/>
  <c r="AZ65" i="5"/>
  <c r="AZ66" i="5" s="1"/>
  <c r="BB120" i="5"/>
  <c r="BB121" i="5" s="1"/>
  <c r="BB103" i="5"/>
  <c r="BB104" i="5" s="1"/>
  <c r="BB86" i="5"/>
  <c r="BB87" i="5" s="1"/>
  <c r="BB65" i="5"/>
  <c r="BB66" i="5" s="1"/>
  <c r="BD120" i="5"/>
  <c r="BD121" i="5" s="1"/>
  <c r="BD103" i="5"/>
  <c r="BD104" i="5" s="1"/>
  <c r="BD86" i="5"/>
  <c r="BD87" i="5" s="1"/>
  <c r="BD65" i="5"/>
  <c r="BD66" i="5" s="1"/>
  <c r="BF120" i="5"/>
  <c r="BF121" i="5" s="1"/>
  <c r="BF103" i="5"/>
  <c r="BF104" i="5" s="1"/>
  <c r="BF86" i="5"/>
  <c r="BF87" i="5" s="1"/>
  <c r="BF65" i="5"/>
  <c r="BF66" i="5" s="1"/>
  <c r="BH120" i="5"/>
  <c r="BH121" i="5" s="1"/>
  <c r="BH103" i="5"/>
  <c r="BH104" i="5" s="1"/>
  <c r="BH86" i="5"/>
  <c r="BH87" i="5" s="1"/>
  <c r="BH65" i="5"/>
  <c r="BH66" i="5" s="1"/>
  <c r="BJ120" i="5"/>
  <c r="BJ121" i="5" s="1"/>
  <c r="BJ103" i="5"/>
  <c r="BJ104" i="5" s="1"/>
  <c r="BJ86" i="5"/>
  <c r="BJ87" i="5" s="1"/>
  <c r="BJ65" i="5"/>
  <c r="BJ66" i="5" s="1"/>
  <c r="BL120" i="5"/>
  <c r="BL121" i="5" s="1"/>
  <c r="BL103" i="5"/>
  <c r="BL104" i="5" s="1"/>
  <c r="BL86" i="5"/>
  <c r="BL87" i="5" s="1"/>
  <c r="BL65" i="5"/>
  <c r="BL66" i="5" s="1"/>
  <c r="BN120" i="5"/>
  <c r="BN121" i="5" s="1"/>
  <c r="BN103" i="5"/>
  <c r="BN104" i="5" s="1"/>
  <c r="BN86" i="5"/>
  <c r="BN87" i="5" s="1"/>
  <c r="BN65" i="5"/>
  <c r="BN66" i="5" s="1"/>
  <c r="BP120" i="5"/>
  <c r="BP121" i="5" s="1"/>
  <c r="BP103" i="5"/>
  <c r="BP104" i="5" s="1"/>
  <c r="BP86" i="5"/>
  <c r="BP87" i="5" s="1"/>
  <c r="BP65" i="5"/>
  <c r="BP66" i="5" s="1"/>
  <c r="BM49" i="5"/>
  <c r="BQ49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H65" i="4"/>
  <c r="L66" i="4"/>
  <c r="L65" i="4"/>
  <c r="P66" i="4"/>
  <c r="P65" i="4"/>
  <c r="X65" i="4"/>
  <c r="AB65" i="4"/>
  <c r="AB66" i="4"/>
  <c r="AM66" i="4"/>
  <c r="AQ65" i="4"/>
  <c r="AQ66" i="4"/>
  <c r="AU65" i="4"/>
  <c r="AU66" i="4"/>
  <c r="BC65" i="4"/>
  <c r="BC66" i="4"/>
  <c r="BG65" i="4"/>
  <c r="BG66" i="4"/>
  <c r="BK65" i="4"/>
  <c r="BK66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N66" i="4"/>
  <c r="N65" i="4"/>
  <c r="R66" i="4"/>
  <c r="R65" i="4"/>
  <c r="Z65" i="4"/>
  <c r="Z66" i="4"/>
  <c r="AD65" i="4"/>
  <c r="AD66" i="4"/>
  <c r="AO65" i="4"/>
  <c r="AO66" i="4"/>
  <c r="AS65" i="4"/>
  <c r="AS66" i="4"/>
  <c r="AW65" i="4"/>
  <c r="AW66" i="4"/>
  <c r="BE65" i="4"/>
  <c r="BE66" i="4"/>
  <c r="BQ65" i="4"/>
  <c r="BQ66" i="4"/>
  <c r="I47" i="4"/>
  <c r="Q47" i="4"/>
  <c r="AC47" i="4"/>
  <c r="AJ47" i="4"/>
  <c r="AV47" i="4"/>
  <c r="BD47" i="4"/>
  <c r="G48" i="4"/>
  <c r="K48" i="4"/>
  <c r="O48" i="4"/>
  <c r="S48" i="4"/>
  <c r="W48" i="4"/>
  <c r="G47" i="4"/>
  <c r="K47" i="4"/>
  <c r="O47" i="4"/>
  <c r="S47" i="4"/>
  <c r="W47" i="4"/>
  <c r="AA47" i="4"/>
  <c r="AL47" i="4"/>
  <c r="BF47" i="4"/>
  <c r="F48" i="4"/>
  <c r="N48" i="4"/>
  <c r="R48" i="4"/>
  <c r="BE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BI66" i="4" l="1"/>
  <c r="J65" i="4"/>
  <c r="AK65" i="4"/>
  <c r="BM66" i="4"/>
  <c r="BA66" i="4"/>
  <c r="AY66" i="4"/>
  <c r="T65" i="4"/>
  <c r="V65" i="4"/>
  <c r="BH47" i="4"/>
  <c r="AH87" i="4"/>
  <c r="AH69" i="4"/>
  <c r="AH103" i="4"/>
  <c r="AH92" i="5"/>
  <c r="AH72" i="5"/>
  <c r="AH109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1" i="5"/>
  <c r="AH122" i="5"/>
  <c r="AH123" i="5"/>
  <c r="AJ123" i="5"/>
  <c r="AJ121" i="5"/>
  <c r="AJ122" i="5"/>
  <c r="AH104" i="5"/>
  <c r="AH106" i="5"/>
  <c r="AH105" i="5"/>
  <c r="AH88" i="5"/>
  <c r="AH87" i="5"/>
  <c r="AH89" i="5"/>
  <c r="AH67" i="5"/>
  <c r="AH66" i="5"/>
  <c r="AH68" i="5"/>
  <c r="AL48" i="4"/>
  <c r="BL48" i="4"/>
  <c r="BL33" i="5"/>
  <c r="L47" i="4"/>
  <c r="L33" i="5"/>
  <c r="U48" i="4"/>
  <c r="U33" i="5"/>
  <c r="AT48" i="4"/>
  <c r="AT33" i="5"/>
  <c r="BA47" i="4"/>
  <c r="BA33" i="5"/>
  <c r="AS47" i="4"/>
  <c r="AS33" i="5"/>
  <c r="AE48" i="4"/>
  <c r="AK47" i="4"/>
  <c r="BQ47" i="4"/>
  <c r="BQ33" i="5"/>
  <c r="BB48" i="4"/>
  <c r="BB33" i="5"/>
  <c r="AW47" i="4"/>
  <c r="AW33" i="5"/>
  <c r="AP48" i="4"/>
  <c r="AP33" i="5"/>
  <c r="F47" i="4"/>
  <c r="F33" i="5"/>
  <c r="Y48" i="4"/>
  <c r="Y33" i="5"/>
  <c r="BJ48" i="4"/>
  <c r="BJ33" i="5"/>
  <c r="P47" i="4"/>
  <c r="P33" i="5"/>
  <c r="BE47" i="4"/>
  <c r="BE33" i="5"/>
  <c r="T47" i="4"/>
  <c r="T33" i="5"/>
  <c r="AX48" i="4"/>
  <c r="AX33" i="5"/>
  <c r="Z47" i="4"/>
  <c r="Z33" i="5"/>
  <c r="R47" i="4"/>
  <c r="R33" i="5"/>
  <c r="AC48" i="4"/>
  <c r="AC33" i="5"/>
  <c r="AO47" i="4"/>
  <c r="AO33" i="5"/>
  <c r="BF48" i="4"/>
  <c r="BF33" i="5"/>
  <c r="N47" i="4"/>
  <c r="N33" i="5"/>
  <c r="AR48" i="4"/>
  <c r="AR33" i="5"/>
  <c r="I48" i="4"/>
  <c r="I33" i="5"/>
  <c r="AN48" i="4"/>
  <c r="BM47" i="4"/>
  <c r="BM33" i="5"/>
  <c r="BN48" i="4"/>
  <c r="BN33" i="5"/>
  <c r="V47" i="4"/>
  <c r="V33" i="5"/>
  <c r="AZ48" i="4"/>
  <c r="AZ33" i="5"/>
  <c r="Q48" i="4"/>
  <c r="Q33" i="5"/>
  <c r="AV48" i="4"/>
  <c r="AV33" i="5"/>
  <c r="H47" i="4"/>
  <c r="H33" i="5"/>
  <c r="E48" i="4"/>
  <c r="E33" i="5"/>
  <c r="AA48" i="4"/>
  <c r="AA33" i="5"/>
  <c r="BD48" i="4"/>
  <c r="BD33" i="5"/>
  <c r="BI47" i="4"/>
  <c r="BI33" i="5"/>
  <c r="M48" i="4"/>
  <c r="M33" i="5"/>
  <c r="BP48" i="4"/>
  <c r="BP33" i="5"/>
  <c r="J47" i="4"/>
  <c r="J33" i="5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3" i="5"/>
  <c r="AB123" i="5"/>
  <c r="BK123" i="5"/>
  <c r="V48" i="4"/>
  <c r="X123" i="5"/>
  <c r="AU123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3" i="5"/>
  <c r="D99" i="4"/>
  <c r="D106" i="5"/>
  <c r="L123" i="5"/>
  <c r="S67" i="5"/>
  <c r="K67" i="5"/>
  <c r="T123" i="5"/>
  <c r="AM123" i="5"/>
  <c r="AW105" i="5"/>
  <c r="AQ123" i="5"/>
  <c r="BI105" i="5"/>
  <c r="D105" i="5"/>
  <c r="E123" i="5"/>
  <c r="AO123" i="5"/>
  <c r="W67" i="5"/>
  <c r="AN88" i="5"/>
  <c r="BI123" i="5"/>
  <c r="R123" i="5"/>
  <c r="E99" i="4"/>
  <c r="E83" i="4"/>
  <c r="BM123" i="5"/>
  <c r="V123" i="5"/>
  <c r="BQ123" i="5"/>
  <c r="AS123" i="5"/>
  <c r="F123" i="5"/>
  <c r="Z123" i="5"/>
  <c r="AW123" i="5"/>
  <c r="J123" i="5"/>
  <c r="F105" i="5"/>
  <c r="BA123" i="5"/>
  <c r="AD123" i="5"/>
  <c r="V106" i="5"/>
  <c r="M89" i="5"/>
  <c r="AY67" i="5"/>
  <c r="BE123" i="5"/>
  <c r="AK123" i="5"/>
  <c r="N123" i="5"/>
  <c r="AD106" i="5"/>
  <c r="AJ89" i="5"/>
  <c r="O123" i="5"/>
  <c r="AR122" i="5"/>
  <c r="AK106" i="5"/>
  <c r="BD106" i="5"/>
  <c r="F88" i="5"/>
  <c r="BN123" i="5"/>
  <c r="AS106" i="5"/>
  <c r="K89" i="5"/>
  <c r="V88" i="5"/>
  <c r="F106" i="5"/>
  <c r="R106" i="5"/>
  <c r="BL89" i="5"/>
  <c r="BL51" i="5" s="1"/>
  <c r="X68" i="5"/>
  <c r="AW106" i="5"/>
  <c r="Z106" i="5"/>
  <c r="U88" i="5"/>
  <c r="BE106" i="5"/>
  <c r="AD105" i="5"/>
  <c r="AC89" i="5"/>
  <c r="G67" i="5"/>
  <c r="BG67" i="5"/>
  <c r="BQ105" i="5"/>
  <c r="AE106" i="5"/>
  <c r="BQ106" i="5"/>
  <c r="AV88" i="5"/>
  <c r="AO105" i="5"/>
  <c r="J105" i="5"/>
  <c r="AL106" i="5"/>
  <c r="AO88" i="5"/>
  <c r="AO106" i="5"/>
  <c r="R105" i="5"/>
  <c r="AN106" i="5"/>
  <c r="AZ89" i="5"/>
  <c r="E88" i="5"/>
  <c r="P67" i="5"/>
  <c r="BP106" i="5"/>
  <c r="BL88" i="5"/>
  <c r="BN89" i="5"/>
  <c r="U123" i="5"/>
  <c r="BK106" i="5"/>
  <c r="AS88" i="5"/>
  <c r="Y122" i="5"/>
  <c r="BM105" i="5"/>
  <c r="AS105" i="5"/>
  <c r="Z105" i="5"/>
  <c r="O67" i="5"/>
  <c r="BC89" i="5"/>
  <c r="AM68" i="5"/>
  <c r="AN123" i="5"/>
  <c r="BE89" i="5"/>
  <c r="AX123" i="5"/>
  <c r="BH122" i="5"/>
  <c r="BA106" i="5"/>
  <c r="AK105" i="5"/>
  <c r="N105" i="5"/>
  <c r="BB106" i="5"/>
  <c r="J88" i="5"/>
  <c r="H68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2" i="5"/>
  <c r="AC123" i="5"/>
  <c r="G123" i="5"/>
  <c r="BC123" i="5"/>
  <c r="BO106" i="5"/>
  <c r="BC106" i="5"/>
  <c r="AB105" i="5"/>
  <c r="L105" i="5"/>
  <c r="BN106" i="5"/>
  <c r="G106" i="5"/>
  <c r="BF89" i="5"/>
  <c r="AL89" i="5"/>
  <c r="O89" i="5"/>
  <c r="AA67" i="5"/>
  <c r="AQ68" i="5"/>
  <c r="P68" i="5"/>
  <c r="BD123" i="5"/>
  <c r="AE123" i="5"/>
  <c r="I122" i="5"/>
  <c r="BC105" i="5"/>
  <c r="O106" i="5"/>
  <c r="BF88" i="5"/>
  <c r="O88" i="5"/>
  <c r="AT67" i="5"/>
  <c r="T89" i="5"/>
  <c r="AU68" i="5"/>
  <c r="T68" i="5"/>
  <c r="BF123" i="5"/>
  <c r="M123" i="5"/>
  <c r="BG123" i="5"/>
  <c r="W106" i="5"/>
  <c r="BH88" i="5"/>
  <c r="AP89" i="5"/>
  <c r="AW67" i="5"/>
  <c r="X67" i="5"/>
  <c r="BG106" i="5"/>
  <c r="AU106" i="5"/>
  <c r="AP88" i="5"/>
  <c r="W89" i="5"/>
  <c r="G89" i="5"/>
  <c r="BL123" i="5"/>
  <c r="AP123" i="5"/>
  <c r="Q122" i="5"/>
  <c r="T105" i="5"/>
  <c r="AT89" i="5"/>
  <c r="AA89" i="5"/>
  <c r="G88" i="5"/>
  <c r="BC68" i="5"/>
  <c r="H67" i="5"/>
  <c r="BP122" i="5"/>
  <c r="AV123" i="5"/>
  <c r="W123" i="5"/>
  <c r="BK105" i="5"/>
  <c r="AY106" i="5"/>
  <c r="AM105" i="5"/>
  <c r="AX88" i="5"/>
  <c r="AE88" i="5"/>
  <c r="K88" i="5"/>
  <c r="BG68" i="5"/>
  <c r="AK68" i="5"/>
  <c r="L67" i="5"/>
  <c r="L106" i="5"/>
  <c r="AC88" i="5"/>
  <c r="BD122" i="5"/>
  <c r="AN122" i="5"/>
  <c r="U122" i="5"/>
  <c r="E122" i="5"/>
  <c r="BM106" i="5"/>
  <c r="BE105" i="5"/>
  <c r="AU105" i="5"/>
  <c r="AM106" i="5"/>
  <c r="AB106" i="5"/>
  <c r="N106" i="5"/>
  <c r="AX106" i="5"/>
  <c r="S106" i="5"/>
  <c r="BN88" i="5"/>
  <c r="BB89" i="5"/>
  <c r="AR89" i="5"/>
  <c r="AE89" i="5"/>
  <c r="S89" i="5"/>
  <c r="I88" i="5"/>
  <c r="BK89" i="5"/>
  <c r="BK51" i="5" s="1"/>
  <c r="AB89" i="5"/>
  <c r="BK68" i="5"/>
  <c r="AU67" i="5"/>
  <c r="AD67" i="5"/>
  <c r="L68" i="5"/>
  <c r="AZ106" i="5"/>
  <c r="U106" i="5"/>
  <c r="BP88" i="5"/>
  <c r="AR88" i="5"/>
  <c r="U89" i="5"/>
  <c r="AM89" i="5"/>
  <c r="BQ68" i="5"/>
  <c r="N68" i="5"/>
  <c r="BL122" i="5"/>
  <c r="AV122" i="5"/>
  <c r="AC122" i="5"/>
  <c r="M122" i="5"/>
  <c r="BI106" i="5"/>
  <c r="BA105" i="5"/>
  <c r="AQ106" i="5"/>
  <c r="V105" i="5"/>
  <c r="J106" i="5"/>
  <c r="BF106" i="5"/>
  <c r="AJ106" i="5"/>
  <c r="E106" i="5"/>
  <c r="BJ89" i="5"/>
  <c r="AX89" i="5"/>
  <c r="AN89" i="5"/>
  <c r="W88" i="5"/>
  <c r="M88" i="5"/>
  <c r="E89" i="5"/>
  <c r="AU89" i="5"/>
  <c r="L89" i="5"/>
  <c r="BC67" i="5"/>
  <c r="AM67" i="5"/>
  <c r="T67" i="5"/>
  <c r="F68" i="5"/>
  <c r="AP106" i="5"/>
  <c r="Q106" i="5"/>
  <c r="AZ88" i="5"/>
  <c r="Q88" i="5"/>
  <c r="BI89" i="5"/>
  <c r="Z88" i="5"/>
  <c r="AS68" i="5"/>
  <c r="BJ122" i="5"/>
  <c r="BB122" i="5"/>
  <c r="AT122" i="5"/>
  <c r="AL122" i="5"/>
  <c r="AA122" i="5"/>
  <c r="S122" i="5"/>
  <c r="K122" i="5"/>
  <c r="BO123" i="5"/>
  <c r="AY123" i="5"/>
  <c r="P123" i="5"/>
  <c r="P106" i="5"/>
  <c r="H106" i="5"/>
  <c r="BJ106" i="5"/>
  <c r="AT106" i="5"/>
  <c r="AA106" i="5"/>
  <c r="K106" i="5"/>
  <c r="BD89" i="5"/>
  <c r="AJ88" i="5"/>
  <c r="Y89" i="5"/>
  <c r="BO89" i="5"/>
  <c r="BO51" i="5" s="1"/>
  <c r="AY89" i="5"/>
  <c r="P89" i="5"/>
  <c r="BM68" i="5"/>
  <c r="AY68" i="5"/>
  <c r="AO67" i="5"/>
  <c r="AB67" i="5"/>
  <c r="R67" i="5"/>
  <c r="J67" i="5"/>
  <c r="BJ123" i="5"/>
  <c r="BB123" i="5"/>
  <c r="AT123" i="5"/>
  <c r="AL123" i="5"/>
  <c r="AA123" i="5"/>
  <c r="S123" i="5"/>
  <c r="K123" i="5"/>
  <c r="P105" i="5"/>
  <c r="H105" i="5"/>
  <c r="BL106" i="5"/>
  <c r="AV106" i="5"/>
  <c r="AC106" i="5"/>
  <c r="M106" i="5"/>
  <c r="BD88" i="5"/>
  <c r="AV89" i="5"/>
  <c r="Y88" i="5"/>
  <c r="Q89" i="5"/>
  <c r="I89" i="5"/>
  <c r="BQ89" i="5"/>
  <c r="BA89" i="5"/>
  <c r="AK88" i="5"/>
  <c r="R88" i="5"/>
  <c r="BO68" i="5"/>
  <c r="BA68" i="5"/>
  <c r="AQ67" i="5"/>
  <c r="AB68" i="5"/>
  <c r="R68" i="5"/>
  <c r="J68" i="5"/>
  <c r="BN122" i="5"/>
  <c r="BF122" i="5"/>
  <c r="AX122" i="5"/>
  <c r="AP122" i="5"/>
  <c r="AE122" i="5"/>
  <c r="W122" i="5"/>
  <c r="O122" i="5"/>
  <c r="G122" i="5"/>
  <c r="T106" i="5"/>
  <c r="BG89" i="5"/>
  <c r="AQ89" i="5"/>
  <c r="X89" i="5"/>
  <c r="H89" i="5"/>
  <c r="BE67" i="5"/>
  <c r="V67" i="5"/>
  <c r="N67" i="5"/>
  <c r="F67" i="5"/>
  <c r="BP123" i="5"/>
  <c r="BH123" i="5"/>
  <c r="AZ123" i="5"/>
  <c r="AR123" i="5"/>
  <c r="Y123" i="5"/>
  <c r="Q123" i="5"/>
  <c r="I123" i="5"/>
  <c r="BO105" i="5"/>
  <c r="BG105" i="5"/>
  <c r="AY105" i="5"/>
  <c r="AQ105" i="5"/>
  <c r="BH106" i="5"/>
  <c r="AR106" i="5"/>
  <c r="Y106" i="5"/>
  <c r="I106" i="5"/>
  <c r="BM89" i="5"/>
  <c r="AW88" i="5"/>
  <c r="AD88" i="5"/>
  <c r="N88" i="5"/>
  <c r="Z68" i="5"/>
  <c r="D67" i="5"/>
  <c r="D89" i="5"/>
  <c r="D68" i="5"/>
  <c r="BM115" i="4"/>
  <c r="AW115" i="4"/>
  <c r="AD115" i="4"/>
  <c r="N115" i="4"/>
  <c r="BK99" i="4"/>
  <c r="BC99" i="4"/>
  <c r="AU99" i="4"/>
  <c r="AM99" i="4"/>
  <c r="AB99" i="4"/>
  <c r="J99" i="4"/>
  <c r="BJ88" i="5"/>
  <c r="BB88" i="5"/>
  <c r="AT88" i="5"/>
  <c r="AL88" i="5"/>
  <c r="AA88" i="5"/>
  <c r="S88" i="5"/>
  <c r="BJ67" i="5"/>
  <c r="BI68" i="5"/>
  <c r="BA67" i="5"/>
  <c r="AS67" i="5"/>
  <c r="AK67" i="5"/>
  <c r="Z67" i="5"/>
  <c r="BK116" i="4"/>
  <c r="AU116" i="4"/>
  <c r="AB116" i="4"/>
  <c r="L116" i="4"/>
  <c r="BI100" i="4"/>
  <c r="AS100" i="4"/>
  <c r="Z100" i="4"/>
  <c r="H99" i="4"/>
  <c r="BP89" i="5"/>
  <c r="BH89" i="5"/>
  <c r="BE68" i="5"/>
  <c r="AW68" i="5"/>
  <c r="AO68" i="5"/>
  <c r="AD68" i="5"/>
  <c r="V68" i="5"/>
  <c r="BB67" i="5"/>
  <c r="AL67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2" i="5"/>
  <c r="BO122" i="5"/>
  <c r="BM122" i="5"/>
  <c r="BK122" i="5"/>
  <c r="BI122" i="5"/>
  <c r="BG122" i="5"/>
  <c r="BE122" i="5"/>
  <c r="BC122" i="5"/>
  <c r="BA122" i="5"/>
  <c r="AY122" i="5"/>
  <c r="AW122" i="5"/>
  <c r="AU122" i="5"/>
  <c r="AS122" i="5"/>
  <c r="AQ122" i="5"/>
  <c r="AO122" i="5"/>
  <c r="AM122" i="5"/>
  <c r="AK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F122" i="5"/>
  <c r="D122" i="5"/>
  <c r="BP105" i="5"/>
  <c r="BN105" i="5"/>
  <c r="BL105" i="5"/>
  <c r="BJ105" i="5"/>
  <c r="BH105" i="5"/>
  <c r="BF105" i="5"/>
  <c r="BD105" i="5"/>
  <c r="BB105" i="5"/>
  <c r="AZ105" i="5"/>
  <c r="AX105" i="5"/>
  <c r="AV105" i="5"/>
  <c r="AT105" i="5"/>
  <c r="AR105" i="5"/>
  <c r="AP105" i="5"/>
  <c r="AN105" i="5"/>
  <c r="AL105" i="5"/>
  <c r="AJ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BN67" i="5"/>
  <c r="BF67" i="5"/>
  <c r="AX67" i="5"/>
  <c r="AP67" i="5"/>
  <c r="AE67" i="5"/>
  <c r="Y67" i="5"/>
  <c r="U67" i="5"/>
  <c r="Q67" i="5"/>
  <c r="M67" i="5"/>
  <c r="I67" i="5"/>
  <c r="E67" i="5"/>
  <c r="BQ88" i="5"/>
  <c r="BO88" i="5"/>
  <c r="BM88" i="5"/>
  <c r="BK88" i="5"/>
  <c r="BI88" i="5"/>
  <c r="BG88" i="5"/>
  <c r="BE88" i="5"/>
  <c r="BC88" i="5"/>
  <c r="BA88" i="5"/>
  <c r="AY88" i="5"/>
  <c r="AW89" i="5"/>
  <c r="AU88" i="5"/>
  <c r="AS89" i="5"/>
  <c r="AQ88" i="5"/>
  <c r="AO89" i="5"/>
  <c r="AM88" i="5"/>
  <c r="AK89" i="5"/>
  <c r="AD89" i="5"/>
  <c r="AB88" i="5"/>
  <c r="Z89" i="5"/>
  <c r="X88" i="5"/>
  <c r="V89" i="5"/>
  <c r="T88" i="5"/>
  <c r="R89" i="5"/>
  <c r="P88" i="5"/>
  <c r="N89" i="5"/>
  <c r="L88" i="5"/>
  <c r="J89" i="5"/>
  <c r="H88" i="5"/>
  <c r="F89" i="5"/>
  <c r="D88" i="5"/>
  <c r="BP67" i="5"/>
  <c r="BL67" i="5"/>
  <c r="BH67" i="5"/>
  <c r="BD67" i="5"/>
  <c r="AZ67" i="5"/>
  <c r="AV67" i="5"/>
  <c r="AR67" i="5"/>
  <c r="AN67" i="5"/>
  <c r="AJ67" i="5"/>
  <c r="AC67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Q67" i="5"/>
  <c r="BO67" i="5"/>
  <c r="BM67" i="5"/>
  <c r="BK67" i="5"/>
  <c r="BI67" i="5"/>
  <c r="BS48" i="5"/>
  <c r="BT48" i="5" s="1"/>
  <c r="X106" i="5"/>
  <c r="X105" i="5"/>
  <c r="X104" i="5"/>
  <c r="BS49" i="5"/>
  <c r="BT49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50" i="5" l="1"/>
  <c r="BS47" i="4"/>
  <c r="BT47" i="4" s="1"/>
  <c r="BS48" i="4"/>
  <c r="BT48" i="4" s="1"/>
  <c r="BS33" i="5"/>
  <c r="W50" i="5"/>
  <c r="BI50" i="5"/>
  <c r="D50" i="5"/>
  <c r="AO50" i="5"/>
  <c r="BQ50" i="5"/>
  <c r="AZ50" i="5"/>
  <c r="AM50" i="5"/>
  <c r="F50" i="5"/>
  <c r="BE50" i="5"/>
  <c r="AW50" i="5"/>
  <c r="AU50" i="5"/>
  <c r="BC50" i="5"/>
  <c r="O50" i="5"/>
  <c r="AE50" i="5"/>
  <c r="AX50" i="5"/>
  <c r="BN50" i="5"/>
  <c r="BQ51" i="5"/>
  <c r="BP51" i="5"/>
  <c r="AY50" i="5"/>
  <c r="G50" i="5"/>
  <c r="AP50" i="5"/>
  <c r="BF50" i="5"/>
  <c r="AQ50" i="5"/>
  <c r="BK50" i="5"/>
  <c r="H50" i="5"/>
  <c r="R50" i="5"/>
  <c r="BG50" i="5"/>
  <c r="BO50" i="5"/>
  <c r="L50" i="5"/>
  <c r="AK50" i="5"/>
  <c r="AN50" i="5"/>
  <c r="N50" i="5"/>
  <c r="BA50" i="5"/>
  <c r="Z50" i="5"/>
  <c r="AS50" i="5"/>
  <c r="BS115" i="4"/>
  <c r="BT115" i="4" s="1"/>
  <c r="BS116" i="4"/>
  <c r="BT116" i="4" s="1"/>
  <c r="F22" i="6" s="1"/>
  <c r="X50" i="5"/>
  <c r="BM50" i="5"/>
  <c r="AB50" i="5"/>
  <c r="T50" i="5"/>
  <c r="P50" i="5"/>
  <c r="E50" i="5"/>
  <c r="U50" i="5"/>
  <c r="BD50" i="5"/>
  <c r="AD50" i="5"/>
  <c r="AL50" i="5"/>
  <c r="J50" i="5"/>
  <c r="V50" i="5"/>
  <c r="AC50" i="5"/>
  <c r="AV50" i="5"/>
  <c r="BS106" i="5"/>
  <c r="BT106" i="5" s="1"/>
  <c r="G17" i="6" s="1"/>
  <c r="BS123" i="5"/>
  <c r="BT123" i="5" s="1"/>
  <c r="BT129" i="5" s="1"/>
  <c r="K50" i="5"/>
  <c r="BB50" i="5"/>
  <c r="S50" i="5"/>
  <c r="Q50" i="5"/>
  <c r="AJ50" i="5"/>
  <c r="BP50" i="5"/>
  <c r="BS89" i="5"/>
  <c r="BT89" i="5" s="1"/>
  <c r="G9" i="6" s="1"/>
  <c r="BL50" i="5"/>
  <c r="BJ50" i="5"/>
  <c r="M50" i="5"/>
  <c r="AA50" i="5"/>
  <c r="AT50" i="5"/>
  <c r="I50" i="5"/>
  <c r="Y50" i="5"/>
  <c r="AR50" i="5"/>
  <c r="BH50" i="5"/>
  <c r="BS88" i="5"/>
  <c r="BT88" i="5" s="1"/>
  <c r="BS99" i="4"/>
  <c r="BT99" i="4" s="1"/>
  <c r="BS84" i="4"/>
  <c r="BT84" i="4" s="1"/>
  <c r="F9" i="6" s="1"/>
  <c r="BS122" i="5"/>
  <c r="BT122" i="5" s="1"/>
  <c r="BS105" i="5"/>
  <c r="BT105" i="5" s="1"/>
  <c r="BS68" i="5"/>
  <c r="BT68" i="5" s="1"/>
  <c r="BT126" i="5" s="1"/>
  <c r="BS67" i="5"/>
  <c r="BT67" i="5" s="1"/>
  <c r="BS65" i="4"/>
  <c r="BT65" i="4" s="1"/>
  <c r="BT119" i="4" s="1"/>
  <c r="BS66" i="4"/>
  <c r="BT66" i="4" s="1"/>
  <c r="F4" i="6" s="1"/>
  <c r="BS83" i="4"/>
  <c r="BT83" i="4" s="1"/>
  <c r="BS100" i="4"/>
  <c r="BT100" i="4" s="1"/>
  <c r="BT122" i="4" l="1"/>
  <c r="BT128" i="5"/>
  <c r="G22" i="6"/>
  <c r="C49" i="6" s="1"/>
  <c r="BT127" i="5"/>
  <c r="BT120" i="4"/>
  <c r="BT51" i="4"/>
  <c r="BT121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3" i="5"/>
  <c r="G4" i="6"/>
  <c r="Q3" i="6"/>
  <c r="G44" i="6"/>
  <c r="J17" i="6"/>
  <c r="C44" i="6"/>
  <c r="C36" i="6"/>
  <c r="O3" i="6"/>
  <c r="J9" i="6"/>
  <c r="G36" i="6"/>
  <c r="J22" i="6" l="1"/>
  <c r="BT130" i="5"/>
  <c r="BT123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<sst xmlns="http://schemas.openxmlformats.org/spreadsheetml/2006/main" count="501" uniqueCount="106">
  <si>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</si>
  <si>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</si>
  <si>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</si>
  <si>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</si>
  <si>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</si>
  <si>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</si>
  <si>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</si>
  <si>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</si>
  <si>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</si>
  <si>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</si>
  <si>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</si>
  <si>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</si>
  <si>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</si>
  <si>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</si>
  <si>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</si>
  <si>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</si>
  <si>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</si>
  <si>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</si>
  <si>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</si>
  <si>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</si>
  <si>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</si>
  <si>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</si>
  <si>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</si>
  <si>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</si>
  <si>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</si>
  <si>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</si>
  <si>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</si>
  <si>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</si>
  <si>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</si>
  <si>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</si>
  <si>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</si>
  <si>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</si>
  <si>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</si>
  <si>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</si>
  <si>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</si>
  <si>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</si>
  <si>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</si>
  <si>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</si>
  <si>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</si>
  <si>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</si>
  <si>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</si>
  <si>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</si>
  <si>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</si>
  <si>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</si>
  <si>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</si>
  <si>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</si>
  <si>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</si>
  <si>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</si>
  <si>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</si>
  <si>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</si>
  <si>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</si>
  <si>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</si>
  <si>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</si>
  <si>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</si>
  <si>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</si>
  <si>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</si>
  <si>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</si>
  <si>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</si>
  <si>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</si>
  <si>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</si>
  <si>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</si>
  <si>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</si>
  <si>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</si>
  <si>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</si>
  <si>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</si>
  <si>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</si>
  <si>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</si>
  <si>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</si>
  <si>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</si>
  <si>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</si>
  <si>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</si>
  <si>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</si>
  <si>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</si>
  <si>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</si>
  <si>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</si>
  <si>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</si>
  <si>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</si>
  <si>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</si>
  <si>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</si>
  <si>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</si>
  <si>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</si>
  <si>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</si>
  <si>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</si>
  <si>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</si>
  <si>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</si>
  <si>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</si>
  <si>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</si>
  <si>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</si>
  <si>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</si>
  <si>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</si>
  <si>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</si>
  <si>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</si>
  <si>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</si>
  <si>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</si>
  <si>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</si>
  <si>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</si>
  <si>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</si>
  <si>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</si>
  <si>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</si>
  <si>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</si>
  <si>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</si>
  <si>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</si>
  <si>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</si>
  <si>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</si>
  <si>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05,02,2025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</si>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</sst>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21" fillId="10" borderId="3" xfId="0" applyFont="1" applyFill="1" applyBorder="1"/>
    <xf numFmtId="0" fontId="0" fillId="0" borderId="3" xfId="0" applyBorder="1" applyAlignment="1">
      <alignment horizontal="center" vertical="center"/>
    </xf>
    <xf numFmtId="0" fontId="0" fillId="11" borderId="0" xfId="0" applyFill="1"/>
    <xf numFmtId="0" fontId="0" fillId="0" borderId="3" xfId="0" applyFont="1" applyBorder="1"/>
    <xf numFmtId="0" fontId="0" fillId="0" borderId="3" xfId="0" applyNumberFormat="1" applyFont="1" applyBorder="1"/>
    <xf numFmtId="0" fontId="0" fillId="0" borderId="0" xfId="0" applyFont="1"/>
    <xf numFmtId="0" fontId="0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topLeftCell="D1"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ht="17.25" customHeight="1" x14ac:dyDescent="0.3">
      <c r="D6" s="93" t="s">
        <v>2</v>
      </c>
      <c r="E6" s="93"/>
      <c r="F6" s="2">
        <v>1</v>
      </c>
      <c r="G6" t="s">
        <v>61</v>
      </c>
      <c r="K6" s="65" t="s">
        <v>104</v>
      </c>
      <c r="L6" s="3"/>
    </row>
    <row r="7" spans="1:72" ht="15" customHeight="1" x14ac:dyDescent="0.3">
      <c r="A7" s="94"/>
      <c r="B7" s="4" t="s">
        <v>3</v>
      </c>
      <c r="C7" s="90" t="s">
        <v>4</v>
      </c>
      <c r="D7" s="90" t="str">
        <f>[1]Цены!A1</f>
        <v>Хлеб пшеничный</v>
      </c>
      <c r="E7" s="90" t="str">
        <f>[1]Цены!B1</f>
        <v>Хлеб ржано-пшеничный</v>
      </c>
      <c r="F7" s="90" t="str">
        <f>[1]Цены!C1</f>
        <v>Сахар</v>
      </c>
      <c r="G7" s="90" t="str">
        <f>[1]Цены!D1</f>
        <v>Чай</v>
      </c>
      <c r="H7" s="90" t="str">
        <f>[1]Цены!E1</f>
        <v>Какао</v>
      </c>
      <c r="I7" s="90" t="str">
        <f>[1]Цены!F1</f>
        <v>Кофейный напиток</v>
      </c>
      <c r="J7" s="90" t="str">
        <f>[1]Цены!G1</f>
        <v>Молоко 2,5%</v>
      </c>
      <c r="K7" s="90" t="str">
        <f>[1]Цены!H1</f>
        <v>Масло сливочное</v>
      </c>
      <c r="L7" s="90" t="str">
        <f>[1]Цены!I1</f>
        <v>Сметана 15%</v>
      </c>
      <c r="M7" s="90" t="str">
        <f>[1]Цены!J1</f>
        <v>Молоко сухое</v>
      </c>
      <c r="N7" s="90" t="str">
        <f>[1]Цены!K1</f>
        <v>Снежок 2,5 %</v>
      </c>
      <c r="O7" s="90" t="str">
        <f>[1]Цены!L1</f>
        <v>Творог 5%</v>
      </c>
      <c r="P7" s="90" t="str">
        <f>[1]Цены!M1</f>
        <v>Молоко сгущенное</v>
      </c>
      <c r="Q7" s="90" t="str">
        <f>[1]Цены!N1</f>
        <v xml:space="preserve">Джем Сава </v>
      </c>
      <c r="R7" s="90" t="str">
        <f>[1]Цены!O1</f>
        <v>Сыр</v>
      </c>
      <c r="S7" s="90" t="str">
        <f>[1]Цены!P1</f>
        <v>Зеленый горошек</v>
      </c>
      <c r="T7" s="90" t="str">
        <f>[1]Цены!Q1</f>
        <v>Кукуруза консервирован.</v>
      </c>
      <c r="U7" s="90" t="str">
        <f>[1]Цены!R1</f>
        <v>Консервы рыбные</v>
      </c>
      <c r="V7" s="90" t="str">
        <f>[1]Цены!S1</f>
        <v>Огурцы консервирован.</v>
      </c>
      <c r="W7" s="90" t="str">
        <f>[1]Цены!T1</f>
        <v>Огурцы свежие</v>
      </c>
      <c r="X7" s="90" t="str">
        <f>[1]Цены!U1</f>
        <v>Яйцо</v>
      </c>
      <c r="Y7" s="90" t="str">
        <f>[1]Цены!V1</f>
        <v>Икра кабачковая</v>
      </c>
      <c r="Z7" s="90" t="str">
        <f>[1]Цены!W1</f>
        <v>Изюм</v>
      </c>
      <c r="AA7" s="90" t="str">
        <f>[1]Цены!X1</f>
        <v>Курага</v>
      </c>
      <c r="AB7" s="90" t="str">
        <f>[1]Цены!Y1</f>
        <v>Чернослив</v>
      </c>
      <c r="AC7" s="90" t="str">
        <f>[1]Цены!Z1</f>
        <v>Шиповник</v>
      </c>
      <c r="AD7" s="90" t="str">
        <f>[1]Цены!AA1</f>
        <v>Сухофрукты</v>
      </c>
      <c r="AE7" s="90" t="str">
        <f>[1]Цены!AB1</f>
        <v>Ягода свежемороженная</v>
      </c>
      <c r="AF7" s="90" t="str">
        <f>' 3-7 лет (день 10)'!AF7:AF8</f>
        <v>Апельсин</v>
      </c>
      <c r="AG7" s="90" t="str">
        <f>' 3-7 лет (день 10)'!AG7:AG8</f>
        <v>Банан</v>
      </c>
      <c r="AH7" s="90" t="str">
        <f>' 3-7 лет (день 10)'!AH7:AH8</f>
        <v>Лимон</v>
      </c>
      <c r="AI7" s="90" t="str">
        <f>' 3-7 лет (день 10)'!AI7:AI8</f>
        <v>Яблоко</v>
      </c>
      <c r="AJ7" s="90" t="str">
        <f>[1]Цены!AD1</f>
        <v>Кисель</v>
      </c>
      <c r="AK7" s="90" t="str">
        <f>[1]Цены!AE1</f>
        <v xml:space="preserve">Сок </v>
      </c>
      <c r="AL7" s="90" t="str">
        <f>[1]Цены!AF1</f>
        <v>Макаронные изделия</v>
      </c>
      <c r="AM7" s="90" t="str">
        <f>[1]Цены!AG1</f>
        <v>Мука</v>
      </c>
      <c r="AN7" s="90" t="str">
        <f>[1]Цены!AH1</f>
        <v>Дрожжи</v>
      </c>
      <c r="AO7" s="90" t="str">
        <f>[1]Цены!AI1</f>
        <v>Печенье</v>
      </c>
      <c r="AP7" s="90" t="str">
        <f>[1]Цены!AJ1</f>
        <v>Пряники</v>
      </c>
      <c r="AQ7" s="90" t="str">
        <f>[1]Цены!AK1</f>
        <v>Вафли</v>
      </c>
      <c r="AR7" s="90" t="str">
        <f>[1]Цены!AL1</f>
        <v>Конфеты</v>
      </c>
      <c r="AS7" s="90" t="str">
        <f>[1]Цены!AM1</f>
        <v>Повидло Сава</v>
      </c>
      <c r="AT7" s="90" t="str">
        <f>[1]Цены!AN1</f>
        <v>Крупа геркулес</v>
      </c>
      <c r="AU7" s="90" t="str">
        <f>[1]Цены!AO1</f>
        <v>Крупа горох</v>
      </c>
      <c r="AV7" s="90" t="str">
        <f>[1]Цены!AP1</f>
        <v>Крупа гречневая</v>
      </c>
      <c r="AW7" s="90" t="str">
        <f>[1]Цены!AQ1</f>
        <v>Крупа кукурузная</v>
      </c>
      <c r="AX7" s="90" t="str">
        <f>[1]Цены!AR1</f>
        <v>Крупа манная</v>
      </c>
      <c r="AY7" s="90" t="str">
        <f>[1]Цены!AS1</f>
        <v>Крупа перловая</v>
      </c>
      <c r="AZ7" s="90" t="str">
        <f>[1]Цены!AT1</f>
        <v>Крупа пшеничная</v>
      </c>
      <c r="BA7" s="90" t="str">
        <f>[1]Цены!AU1</f>
        <v>Крупа пшено</v>
      </c>
      <c r="BB7" s="90" t="str">
        <f>[1]Цены!AV1</f>
        <v>Крупа ячневая</v>
      </c>
      <c r="BC7" s="90" t="str">
        <f>[1]Цены!AW1</f>
        <v>Рис</v>
      </c>
      <c r="BD7" s="90" t="str">
        <f>[1]Цены!AX1</f>
        <v>Цыпленок бройлер</v>
      </c>
      <c r="BE7" s="90" t="str">
        <f>[1]Цены!AY1</f>
        <v>Филе куриное</v>
      </c>
      <c r="BF7" s="90" t="str">
        <f>[1]Цены!AZ1</f>
        <v>Фарш говяжий</v>
      </c>
      <c r="BG7" s="90" t="str">
        <f>[1]Цены!BA1</f>
        <v>Печень куриная</v>
      </c>
      <c r="BH7" s="90" t="str">
        <f>[1]Цены!BB1</f>
        <v>Филе минтая</v>
      </c>
      <c r="BI7" s="90" t="str">
        <f>[1]Цены!BC1</f>
        <v>Филе сельди слабосол.</v>
      </c>
      <c r="BJ7" s="90" t="str">
        <f>[1]Цены!BD1</f>
        <v>Картофель</v>
      </c>
      <c r="BK7" s="90" t="str">
        <f>[1]Цены!BE1</f>
        <v>Морковь</v>
      </c>
      <c r="BL7" s="90" t="str">
        <f>[1]Цены!BF1</f>
        <v>Лук</v>
      </c>
      <c r="BM7" s="90" t="str">
        <f>[1]Цены!BG1</f>
        <v>Капуста</v>
      </c>
      <c r="BN7" s="90" t="str">
        <f>[1]Цены!BH1</f>
        <v>Свекла</v>
      </c>
      <c r="BO7" s="90" t="str">
        <f>[1]Цены!BI1</f>
        <v>Томатная паста</v>
      </c>
      <c r="BP7" s="90" t="str">
        <f>[1]Цены!BJ1</f>
        <v>Масло растительное</v>
      </c>
      <c r="BQ7" s="90" t="str">
        <f>[1]Цены!BK1</f>
        <v>Соль</v>
      </c>
      <c r="BR7" s="90" t="s">
        <v>63</v>
      </c>
      <c r="BS7" s="96" t="s">
        <v>5</v>
      </c>
      <c r="BT7" s="96" t="s">
        <v>6</v>
      </c>
    </row>
    <row r="8" spans="1:72" ht="36" customHeight="1" x14ac:dyDescent="0.3">
      <c r="A8" s="95"/>
      <c r="B8" s="5" t="s">
        <v>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6"/>
      <c r="BT8" s="96"/>
    </row>
    <row r="9" spans="1:72" x14ac:dyDescent="0.3">
      <c r="A9" s="97" t="s">
        <v>8</v>
      </c>
      <c r="B9" s="6" t="str">
        <f>' 3-7 лет (день 10)'!B9</f>
        <v>Каша рисовая молочная</v>
      </c>
      <c r="C9" s="98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0">
        <v>5.0000000000000001E-4</v>
      </c>
      <c r="BR9" s="6"/>
    </row>
    <row r="10" spans="1:72" x14ac:dyDescent="0.3">
      <c r="A10" s="97"/>
      <c r="B10" s="6" t="str">
        <f>' 3-7 лет (день 10)'!B10</f>
        <v xml:space="preserve">Бутерброд с маслом </v>
      </c>
      <c r="C10" s="99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0"/>
      <c r="BR10" s="6"/>
    </row>
    <row r="11" spans="1:72" s="88" customFormat="1" x14ac:dyDescent="0.3">
      <c r="A11" s="97"/>
      <c r="B11" s="86" t="str">
        <f>' 3-7 лет (день 10)'!B11</f>
        <v>Кофейный напиток с молоком</v>
      </c>
      <c r="C11" s="99"/>
      <c r="D11" s="86"/>
      <c r="E11" s="86"/>
      <c r="F11" s="86">
        <v>7.0000000000000001E-3</v>
      </c>
      <c r="G11" s="86"/>
      <c r="H11" s="86"/>
      <c r="I11" s="86">
        <v>2E-3</v>
      </c>
      <c r="J11" s="86">
        <v>7.4999999999999997E-2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86"/>
      <c r="BM11" s="87"/>
      <c r="BN11" s="87"/>
      <c r="BO11" s="86"/>
      <c r="BP11" s="86"/>
      <c r="BQ11" s="89"/>
      <c r="BR11" s="86"/>
    </row>
    <row r="12" spans="1:72" x14ac:dyDescent="0.3">
      <c r="A12" s="97"/>
      <c r="B12" s="6"/>
      <c r="C12" s="9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0"/>
      <c r="BR12" s="6"/>
    </row>
    <row r="13" spans="1:72" x14ac:dyDescent="0.3">
      <c r="A13" s="97"/>
      <c r="B13" s="6"/>
      <c r="C13" s="10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0"/>
      <c r="BR13" s="6"/>
    </row>
    <row r="14" spans="1:72" x14ac:dyDescent="0.3">
      <c r="A14" s="97" t="s">
        <v>11</v>
      </c>
      <c r="B14" s="9" t="str">
        <f>' 3-7 лет (день 10)'!B14</f>
        <v>Щи из свежей капусты</v>
      </c>
      <c r="C14" s="99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70">
        <v>1E-3</v>
      </c>
      <c r="BR14" s="6"/>
    </row>
    <row r="15" spans="1:72" x14ac:dyDescent="0.3">
      <c r="A15" s="97"/>
      <c r="B15" s="9" t="str">
        <f>' 3-7 лет (день 10)'!B15</f>
        <v>Птица в томатном соусе</v>
      </c>
      <c r="C15" s="99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70">
        <v>1E-3</v>
      </c>
      <c r="BR15" s="6"/>
    </row>
    <row r="16" spans="1:72" x14ac:dyDescent="0.3">
      <c r="A16" s="97"/>
      <c r="B16" s="9" t="str">
        <f>' 3-7 лет (день 10)'!B16</f>
        <v>Гречка отварная</v>
      </c>
      <c r="C16" s="99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70">
        <v>1E-3</v>
      </c>
      <c r="BR16" s="6"/>
    </row>
    <row r="17" spans="1:71" x14ac:dyDescent="0.3">
      <c r="A17" s="97"/>
      <c r="B17" s="9" t="str">
        <f>' 3-7 лет (день 10)'!B17</f>
        <v>Хлеб пшеничный</v>
      </c>
      <c r="C17" s="99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0"/>
      <c r="BR17" s="6"/>
    </row>
    <row r="18" spans="1:71" x14ac:dyDescent="0.3">
      <c r="A18" s="97"/>
      <c r="B18" s="9" t="str">
        <f>' 3-7 лет (день 10)'!B18</f>
        <v>Хлеб ржано-пшеничный</v>
      </c>
      <c r="C18" s="99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0"/>
      <c r="BR18" s="6"/>
    </row>
    <row r="19" spans="1:71" x14ac:dyDescent="0.3">
      <c r="A19" s="97"/>
      <c r="B19" s="9" t="str">
        <f>' 3-7 лет (день 10)'!B19</f>
        <v>Сок</v>
      </c>
      <c r="C19" s="9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0"/>
      <c r="BR19" s="6"/>
    </row>
    <row r="20" spans="1:71" ht="11.25" customHeight="1" x14ac:dyDescent="0.3">
      <c r="A20" s="97"/>
      <c r="B20" s="11"/>
      <c r="C20" s="10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0"/>
      <c r="BR20" s="6"/>
    </row>
    <row r="21" spans="1:71" s="16" customFormat="1" x14ac:dyDescent="0.3">
      <c r="A21" s="101" t="s">
        <v>18</v>
      </c>
      <c r="B21" s="6" t="str">
        <f>' 3-7 лет (день 10)'!B21</f>
        <v>Напиток из шиповника</v>
      </c>
      <c r="C21" s="102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101"/>
      <c r="B22" s="6" t="s">
        <v>20</v>
      </c>
      <c r="C22" s="103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101"/>
      <c r="B23" s="11"/>
      <c r="C23" s="103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101"/>
      <c r="B24" s="11"/>
      <c r="C24" s="10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101"/>
      <c r="B25" s="11"/>
      <c r="C25" s="10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97" t="s">
        <v>21</v>
      </c>
      <c r="B26" s="69" t="str">
        <f>' 3-7 лет (день 10)'!B26</f>
        <v>Суп молочный с макарон. изделиями</v>
      </c>
      <c r="C26" s="98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97"/>
      <c r="B27" s="69" t="str">
        <f>' 3-7 лет (день 10)'!B27</f>
        <v>Хлеб пшеничный</v>
      </c>
      <c r="C27" s="99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97"/>
      <c r="B28" s="69" t="str">
        <f>' 3-7 лет (день 10)'!B28</f>
        <v>Чай с сахаром</v>
      </c>
      <c r="C28" s="99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70"/>
      <c r="BR28" s="6"/>
    </row>
    <row r="29" spans="1:71" x14ac:dyDescent="0.3">
      <c r="A29" s="97"/>
      <c r="B29" s="10"/>
      <c r="C29" s="9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0"/>
      <c r="BR29" s="6"/>
    </row>
    <row r="30" spans="1:71" x14ac:dyDescent="0.3">
      <c r="A30" s="97"/>
      <c r="B30" s="6"/>
      <c r="C30" s="10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0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0.33500000000000002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3.7999999999999999E-2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0.33500000000000002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101</v>
      </c>
      <c r="BR34" s="85"/>
    </row>
    <row r="35" spans="1:72" x14ac:dyDescent="0.3">
      <c r="BR35" s="85"/>
    </row>
    <row r="36" spans="1:72" x14ac:dyDescent="0.3">
      <c r="F36" t="s">
        <v>102</v>
      </c>
      <c r="BR36" s="85"/>
    </row>
    <row r="37" spans="1:72" x14ac:dyDescent="0.3">
      <c r="BR37" s="85"/>
      <c r="BS37" s="25"/>
      <c r="BT37" s="26"/>
    </row>
    <row r="38" spans="1:72" x14ac:dyDescent="0.3">
      <c r="F38" t="s">
        <v>105</v>
      </c>
      <c r="BR38" s="85"/>
    </row>
    <row r="45" spans="1:72" ht="17.399999999999999" x14ac:dyDescent="0.35">
      <c r="A45" s="27"/>
      <c r="B45" s="28" t="s">
        <v>26</v>
      </c>
      <c r="C45" s="29" t="s">
        <v>27</v>
      </c>
      <c r="D45" s="81">
        <v>85.45</v>
      </c>
      <c r="E45" s="81">
        <v>90</v>
      </c>
      <c r="F45" s="81">
        <v>82</v>
      </c>
      <c r="G45" s="81">
        <v>624</v>
      </c>
      <c r="H45" s="81">
        <v>1490</v>
      </c>
      <c r="I45" s="81">
        <v>720</v>
      </c>
      <c r="J45" s="81">
        <v>90.57</v>
      </c>
      <c r="K45" s="81">
        <v>1173.33</v>
      </c>
      <c r="L45" s="81">
        <v>255.2</v>
      </c>
      <c r="M45" s="81">
        <v>738</v>
      </c>
      <c r="N45" s="81">
        <v>126.38</v>
      </c>
      <c r="O45" s="81">
        <v>400.71</v>
      </c>
      <c r="P45" s="81">
        <v>434.21</v>
      </c>
      <c r="Q45" s="81">
        <v>400</v>
      </c>
      <c r="R45" s="81">
        <v>1210</v>
      </c>
      <c r="S45" s="81">
        <v>207.5</v>
      </c>
      <c r="T45" s="81">
        <v>276.47000000000003</v>
      </c>
      <c r="U45" s="81">
        <v>852</v>
      </c>
      <c r="V45" s="81">
        <v>394.52</v>
      </c>
      <c r="W45" s="81">
        <v>329</v>
      </c>
      <c r="X45" s="81">
        <v>11</v>
      </c>
      <c r="Y45" s="81"/>
      <c r="Z45" s="81">
        <v>492</v>
      </c>
      <c r="AA45" s="81">
        <v>382</v>
      </c>
      <c r="AB45" s="81">
        <v>341</v>
      </c>
      <c r="AC45" s="81">
        <v>261</v>
      </c>
      <c r="AD45" s="81">
        <v>125</v>
      </c>
      <c r="AE45" s="81">
        <v>607</v>
      </c>
      <c r="AF45" s="81"/>
      <c r="AG45" s="81">
        <v>199</v>
      </c>
      <c r="AH45" s="81">
        <v>225</v>
      </c>
      <c r="AI45" s="81">
        <v>186</v>
      </c>
      <c r="AJ45" s="81">
        <v>227.27</v>
      </c>
      <c r="AK45" s="81">
        <v>89</v>
      </c>
      <c r="AL45" s="81">
        <v>62</v>
      </c>
      <c r="AM45" s="81">
        <v>44.6</v>
      </c>
      <c r="AN45" s="81">
        <v>240</v>
      </c>
      <c r="AO45" s="81">
        <v>262</v>
      </c>
      <c r="AP45" s="81"/>
      <c r="AQ45" s="81">
        <v>428</v>
      </c>
      <c r="AR45" s="81"/>
      <c r="AS45" s="81">
        <v>240.23</v>
      </c>
      <c r="AT45" s="81">
        <v>72.5</v>
      </c>
      <c r="AU45" s="81">
        <v>69.33</v>
      </c>
      <c r="AV45" s="81">
        <v>60.67</v>
      </c>
      <c r="AW45" s="81">
        <v>68.569999999999993</v>
      </c>
      <c r="AX45" s="81">
        <v>75.709999999999994</v>
      </c>
      <c r="AY45" s="81">
        <v>53.75</v>
      </c>
      <c r="AZ45" s="81">
        <v>81.430000000000007</v>
      </c>
      <c r="BA45" s="81">
        <v>68.67</v>
      </c>
      <c r="BB45" s="81">
        <v>60</v>
      </c>
      <c r="BC45" s="81">
        <v>137.33000000000001</v>
      </c>
      <c r="BD45" s="81">
        <v>319</v>
      </c>
      <c r="BE45" s="81">
        <v>499</v>
      </c>
      <c r="BF45" s="81">
        <v>578</v>
      </c>
      <c r="BG45" s="81">
        <v>276</v>
      </c>
      <c r="BH45" s="81">
        <v>499</v>
      </c>
      <c r="BI45" s="81"/>
      <c r="BJ45" s="81">
        <v>55</v>
      </c>
      <c r="BK45" s="81">
        <v>36</v>
      </c>
      <c r="BL45" s="81">
        <v>39</v>
      </c>
      <c r="BM45" s="81">
        <v>56</v>
      </c>
      <c r="BN45" s="81">
        <v>59</v>
      </c>
      <c r="BO45" s="81">
        <v>314</v>
      </c>
      <c r="BP45" s="81">
        <v>165.56</v>
      </c>
      <c r="BQ45" s="81">
        <v>22</v>
      </c>
      <c r="BR45" s="30"/>
    </row>
    <row r="46" spans="1:72" ht="17.399999999999999" x14ac:dyDescent="0.35">
      <c r="B46" s="21" t="s">
        <v>28</v>
      </c>
      <c r="C46" s="22" t="s">
        <v>27</v>
      </c>
      <c r="D46" s="23">
        <f t="shared" ref="D46:BQ46" si="6">D45/1000</f>
        <v>8.5449999999999998E-2</v>
      </c>
      <c r="E46" s="23">
        <f t="shared" si="6"/>
        <v>0.09</v>
      </c>
      <c r="F46" s="23">
        <f t="shared" si="6"/>
        <v>8.2000000000000003E-2</v>
      </c>
      <c r="G46" s="23">
        <f t="shared" si="6"/>
        <v>0.624</v>
      </c>
      <c r="H46" s="23">
        <f t="shared" si="6"/>
        <v>1.49</v>
      </c>
      <c r="I46" s="23">
        <f t="shared" si="6"/>
        <v>0.72</v>
      </c>
      <c r="J46" s="23">
        <f t="shared" si="6"/>
        <v>9.0569999999999998E-2</v>
      </c>
      <c r="K46" s="23">
        <f t="shared" si="6"/>
        <v>1.17333</v>
      </c>
      <c r="L46" s="23">
        <f t="shared" si="6"/>
        <v>0.25519999999999998</v>
      </c>
      <c r="M46" s="23">
        <f t="shared" si="6"/>
        <v>0.73799999999999999</v>
      </c>
      <c r="N46" s="23">
        <f t="shared" si="6"/>
        <v>0.12637999999999999</v>
      </c>
      <c r="O46" s="23">
        <f t="shared" si="6"/>
        <v>0.40070999999999996</v>
      </c>
      <c r="P46" s="23">
        <f t="shared" si="6"/>
        <v>0.43420999999999998</v>
      </c>
      <c r="Q46" s="23">
        <f t="shared" si="6"/>
        <v>0.4</v>
      </c>
      <c r="R46" s="23">
        <f t="shared" si="6"/>
        <v>1.21</v>
      </c>
      <c r="S46" s="23">
        <f>S45/1000</f>
        <v>0.20749999999999999</v>
      </c>
      <c r="T46" s="23">
        <f>T45/1000</f>
        <v>0.27647000000000005</v>
      </c>
      <c r="U46" s="23">
        <f>U45/1000</f>
        <v>0.85199999999999998</v>
      </c>
      <c r="V46" s="23">
        <f>V45/1000</f>
        <v>0.39451999999999998</v>
      </c>
      <c r="W46" s="23">
        <f>W45/1000</f>
        <v>0.32900000000000001</v>
      </c>
      <c r="X46" s="23">
        <f t="shared" si="6"/>
        <v>1.0999999999999999E-2</v>
      </c>
      <c r="Y46" s="23">
        <f t="shared" si="6"/>
        <v>0</v>
      </c>
      <c r="Z46" s="23">
        <f t="shared" si="6"/>
        <v>0.49199999999999999</v>
      </c>
      <c r="AA46" s="23">
        <f t="shared" si="6"/>
        <v>0.38200000000000001</v>
      </c>
      <c r="AB46" s="23">
        <f t="shared" si="6"/>
        <v>0.34100000000000003</v>
      </c>
      <c r="AC46" s="23">
        <f t="shared" si="6"/>
        <v>0.26100000000000001</v>
      </c>
      <c r="AD46" s="23">
        <f t="shared" si="6"/>
        <v>0.125</v>
      </c>
      <c r="AE46" s="23">
        <f t="shared" si="6"/>
        <v>0.60699999999999998</v>
      </c>
      <c r="AF46" s="23">
        <f t="shared" ref="AF46:AI46" si="7">AF45/1000</f>
        <v>0</v>
      </c>
      <c r="AG46" s="23">
        <f t="shared" si="7"/>
        <v>0.19900000000000001</v>
      </c>
      <c r="AH46" s="23">
        <f t="shared" si="7"/>
        <v>0.22500000000000001</v>
      </c>
      <c r="AI46" s="23">
        <f t="shared" si="7"/>
        <v>0.186</v>
      </c>
      <c r="AJ46" s="23">
        <f t="shared" si="6"/>
        <v>0.22727</v>
      </c>
      <c r="AK46" s="23">
        <f t="shared" si="6"/>
        <v>8.8999999999999996E-2</v>
      </c>
      <c r="AL46" s="23">
        <f t="shared" si="6"/>
        <v>6.2E-2</v>
      </c>
      <c r="AM46" s="23">
        <f t="shared" si="6"/>
        <v>4.4600000000000001E-2</v>
      </c>
      <c r="AN46" s="23">
        <f t="shared" si="6"/>
        <v>0.24</v>
      </c>
      <c r="AO46" s="23">
        <f t="shared" si="6"/>
        <v>0.26200000000000001</v>
      </c>
      <c r="AP46" s="23">
        <f t="shared" si="6"/>
        <v>0</v>
      </c>
      <c r="AQ46" s="23">
        <f t="shared" si="6"/>
        <v>0.42799999999999999</v>
      </c>
      <c r="AR46" s="23">
        <f t="shared" si="6"/>
        <v>0</v>
      </c>
      <c r="AS46" s="23">
        <f t="shared" si="6"/>
        <v>0.24023</v>
      </c>
      <c r="AT46" s="23">
        <f t="shared" si="6"/>
        <v>7.2499999999999995E-2</v>
      </c>
      <c r="AU46" s="23">
        <f t="shared" si="6"/>
        <v>6.9330000000000003E-2</v>
      </c>
      <c r="AV46" s="23">
        <f t="shared" si="6"/>
        <v>6.0670000000000002E-2</v>
      </c>
      <c r="AW46" s="23">
        <f t="shared" si="6"/>
        <v>6.8569999999999992E-2</v>
      </c>
      <c r="AX46" s="23">
        <f t="shared" si="6"/>
        <v>7.571E-2</v>
      </c>
      <c r="AY46" s="23">
        <f t="shared" si="6"/>
        <v>5.3749999999999999E-2</v>
      </c>
      <c r="AZ46" s="23">
        <f t="shared" si="6"/>
        <v>8.1430000000000002E-2</v>
      </c>
      <c r="BA46" s="23">
        <f t="shared" si="6"/>
        <v>6.8669999999999995E-2</v>
      </c>
      <c r="BB46" s="23">
        <f t="shared" si="6"/>
        <v>0.06</v>
      </c>
      <c r="BC46" s="23">
        <f t="shared" si="6"/>
        <v>0.13733000000000001</v>
      </c>
      <c r="BD46" s="23">
        <f t="shared" si="6"/>
        <v>0.31900000000000001</v>
      </c>
      <c r="BE46" s="23">
        <f t="shared" si="6"/>
        <v>0.499</v>
      </c>
      <c r="BF46" s="23">
        <f t="shared" si="6"/>
        <v>0.57799999999999996</v>
      </c>
      <c r="BG46" s="23">
        <f t="shared" si="6"/>
        <v>0.27600000000000002</v>
      </c>
      <c r="BH46" s="23">
        <f t="shared" si="6"/>
        <v>0.499</v>
      </c>
      <c r="BI46" s="23">
        <f t="shared" si="6"/>
        <v>0</v>
      </c>
      <c r="BJ46" s="23">
        <f t="shared" si="6"/>
        <v>5.5E-2</v>
      </c>
      <c r="BK46" s="23">
        <f t="shared" si="6"/>
        <v>3.5999999999999997E-2</v>
      </c>
      <c r="BL46" s="23">
        <f t="shared" si="6"/>
        <v>3.9E-2</v>
      </c>
      <c r="BM46" s="23">
        <f t="shared" si="6"/>
        <v>5.6000000000000001E-2</v>
      </c>
      <c r="BN46" s="23">
        <f t="shared" si="6"/>
        <v>5.8999999999999997E-2</v>
      </c>
      <c r="BO46" s="23">
        <f t="shared" si="6"/>
        <v>0.314</v>
      </c>
      <c r="BP46" s="23">
        <f t="shared" si="6"/>
        <v>0.16556000000000001</v>
      </c>
      <c r="BQ46" s="23">
        <f t="shared" si="6"/>
        <v>2.1999999999999999E-2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29</v>
      </c>
      <c r="C47" s="105"/>
      <c r="D47" s="33">
        <f t="shared" ref="D47:BQ47" si="9">D32*D45</f>
        <v>5.1269999999999998</v>
      </c>
      <c r="E47" s="33">
        <f t="shared" si="9"/>
        <v>3.6</v>
      </c>
      <c r="F47" s="33">
        <f t="shared" si="9"/>
        <v>3.1160000000000001</v>
      </c>
      <c r="G47" s="33">
        <f t="shared" si="9"/>
        <v>0.624</v>
      </c>
      <c r="H47" s="33">
        <f t="shared" si="9"/>
        <v>0</v>
      </c>
      <c r="I47" s="33">
        <f t="shared" si="9"/>
        <v>1.44</v>
      </c>
      <c r="J47" s="33">
        <f t="shared" si="9"/>
        <v>30.340949999999999</v>
      </c>
      <c r="K47" s="33">
        <f t="shared" si="9"/>
        <v>23.4666</v>
      </c>
      <c r="L47" s="33">
        <f t="shared" si="9"/>
        <v>2.0415999999999999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0.84699999999999998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2.61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0.74399999999999999</v>
      </c>
      <c r="AM47" s="33">
        <f t="shared" si="9"/>
        <v>1.6055999999999999</v>
      </c>
      <c r="AN47" s="33">
        <f t="shared" si="9"/>
        <v>0.24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1.8201000000000001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2.0599500000000002</v>
      </c>
      <c r="BD47" s="33">
        <f t="shared" si="9"/>
        <v>8.6129999999999995</v>
      </c>
      <c r="BE47" s="33">
        <f t="shared" si="9"/>
        <v>19.96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1.76</v>
      </c>
      <c r="BK47" s="33">
        <f t="shared" si="9"/>
        <v>0.75600000000000001</v>
      </c>
      <c r="BL47" s="33">
        <f t="shared" si="9"/>
        <v>0.58499999999999996</v>
      </c>
      <c r="BM47" s="33">
        <f t="shared" si="9"/>
        <v>2.8000000000000003</v>
      </c>
      <c r="BN47" s="33">
        <f t="shared" si="9"/>
        <v>0</v>
      </c>
      <c r="BO47" s="33">
        <f t="shared" si="9"/>
        <v>2.198</v>
      </c>
      <c r="BP47" s="33">
        <f t="shared" si="9"/>
        <v>0.66224000000000005</v>
      </c>
      <c r="BQ47" s="33">
        <f t="shared" si="9"/>
        <v>8.7999999999999995E-2</v>
      </c>
      <c r="BR47" s="33">
        <f t="shared" ref="BR47" si="11">BR32*BR45</f>
        <v>0</v>
      </c>
      <c r="BS47" s="34">
        <f>SUM(D47:BQ47)</f>
        <v>132.23504</v>
      </c>
      <c r="BT47" s="35">
        <f>BS47/$C$9</f>
        <v>132.23504</v>
      </c>
    </row>
    <row r="48" spans="1:72" ht="17.399999999999999" x14ac:dyDescent="0.35">
      <c r="A48" s="31"/>
      <c r="B48" s="32" t="s">
        <v>30</v>
      </c>
      <c r="C48" s="105"/>
      <c r="D48" s="33">
        <f t="shared" ref="D48:BQ48" si="12">D32*D45</f>
        <v>5.1269999999999998</v>
      </c>
      <c r="E48" s="33">
        <f t="shared" si="12"/>
        <v>3.6</v>
      </c>
      <c r="F48" s="33">
        <f t="shared" si="12"/>
        <v>3.1160000000000001</v>
      </c>
      <c r="G48" s="33">
        <f t="shared" si="12"/>
        <v>0.624</v>
      </c>
      <c r="H48" s="33">
        <f t="shared" si="12"/>
        <v>0</v>
      </c>
      <c r="I48" s="33">
        <f t="shared" si="12"/>
        <v>1.44</v>
      </c>
      <c r="J48" s="33">
        <f t="shared" si="12"/>
        <v>30.340949999999999</v>
      </c>
      <c r="K48" s="33">
        <f t="shared" si="12"/>
        <v>23.4666</v>
      </c>
      <c r="L48" s="33">
        <f t="shared" si="12"/>
        <v>2.0415999999999999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0.84699999999999998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2.61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0.74399999999999999</v>
      </c>
      <c r="AM48" s="33">
        <f t="shared" si="12"/>
        <v>1.6055999999999999</v>
      </c>
      <c r="AN48" s="33">
        <f t="shared" si="12"/>
        <v>0.24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1.8201000000000001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2.0599500000000002</v>
      </c>
      <c r="BD48" s="33">
        <f t="shared" si="12"/>
        <v>8.6129999999999995</v>
      </c>
      <c r="BE48" s="33">
        <f t="shared" si="12"/>
        <v>19.96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1.76</v>
      </c>
      <c r="BK48" s="33">
        <f t="shared" si="12"/>
        <v>0.75600000000000001</v>
      </c>
      <c r="BL48" s="33">
        <f t="shared" si="12"/>
        <v>0.58499999999999996</v>
      </c>
      <c r="BM48" s="33">
        <f t="shared" si="12"/>
        <v>2.8000000000000003</v>
      </c>
      <c r="BN48" s="33">
        <f t="shared" si="12"/>
        <v>0</v>
      </c>
      <c r="BO48" s="33">
        <f t="shared" si="12"/>
        <v>2.198</v>
      </c>
      <c r="BP48" s="33">
        <f t="shared" si="12"/>
        <v>0.66224000000000005</v>
      </c>
      <c r="BQ48" s="33">
        <f t="shared" si="12"/>
        <v>8.7999999999999995E-2</v>
      </c>
      <c r="BR48" s="33">
        <f t="shared" ref="BR48" si="14">BR32*BR45</f>
        <v>0</v>
      </c>
      <c r="BS48" s="34">
        <f>SUM(D48:BQ48)</f>
        <v>132.23504</v>
      </c>
      <c r="BT48" s="35">
        <f>BS48/$C$9</f>
        <v>132.23504</v>
      </c>
    </row>
    <row r="49" spans="1:72" x14ac:dyDescent="0.3">
      <c r="A49" s="36"/>
      <c r="B49" s="36" t="s">
        <v>31</v>
      </c>
    </row>
    <row r="50" spans="1:72" x14ac:dyDescent="0.3">
      <c r="A50" s="36"/>
      <c r="B50" s="36" t="s">
        <v>32</v>
      </c>
    </row>
    <row r="51" spans="1:72" x14ac:dyDescent="0.3">
      <c r="BT51" s="37">
        <f>BT65+BT83+BT99+BT115</f>
        <v>131.57834750000001</v>
      </c>
    </row>
    <row r="52" spans="1:72" x14ac:dyDescent="0.3">
      <c r="AK52" s="2"/>
    </row>
    <row r="53" spans="1:72" ht="15" customHeight="1" x14ac:dyDescent="0.3">
      <c r="A53" s="94"/>
      <c r="B53" s="4" t="s">
        <v>3</v>
      </c>
      <c r="C53" s="90" t="s">
        <v>4</v>
      </c>
      <c r="D53" s="92" t="str">
        <f t="shared" ref="D53:BQ53" si="15">D7</f>
        <v>Хлеб пшеничный</v>
      </c>
      <c r="E53" s="92" t="str">
        <f t="shared" si="15"/>
        <v>Хлеб ржано-пшеничный</v>
      </c>
      <c r="F53" s="92" t="str">
        <f t="shared" si="15"/>
        <v>Сахар</v>
      </c>
      <c r="G53" s="92" t="str">
        <f t="shared" si="15"/>
        <v>Чай</v>
      </c>
      <c r="H53" s="92" t="str">
        <f t="shared" si="15"/>
        <v>Какао</v>
      </c>
      <c r="I53" s="92" t="str">
        <f t="shared" si="15"/>
        <v>Кофейный напиток</v>
      </c>
      <c r="J53" s="92" t="str">
        <f t="shared" si="15"/>
        <v>Молоко 2,5%</v>
      </c>
      <c r="K53" s="92" t="str">
        <f t="shared" si="15"/>
        <v>Масло сливочное</v>
      </c>
      <c r="L53" s="92" t="str">
        <f t="shared" si="15"/>
        <v>Сметана 15%</v>
      </c>
      <c r="M53" s="92" t="str">
        <f t="shared" si="15"/>
        <v>Молоко сухое</v>
      </c>
      <c r="N53" s="92" t="str">
        <f t="shared" si="15"/>
        <v>Снежок 2,5 %</v>
      </c>
      <c r="O53" s="92" t="str">
        <f t="shared" si="15"/>
        <v>Творог 5%</v>
      </c>
      <c r="P53" s="92" t="str">
        <f t="shared" si="15"/>
        <v>Молоко сгущенное</v>
      </c>
      <c r="Q53" s="92" t="str">
        <f t="shared" si="15"/>
        <v xml:space="preserve">Джем Сава </v>
      </c>
      <c r="R53" s="92" t="str">
        <f t="shared" si="15"/>
        <v>Сыр</v>
      </c>
      <c r="S53" s="92" t="str">
        <f>S7</f>
        <v>Зеленый горошек</v>
      </c>
      <c r="T53" s="92" t="str">
        <f>T7</f>
        <v>Кукуруза консервирован.</v>
      </c>
      <c r="U53" s="92" t="str">
        <f>U7</f>
        <v>Консервы рыбные</v>
      </c>
      <c r="V53" s="92" t="str">
        <f>V7</f>
        <v>Огурцы консервирован.</v>
      </c>
      <c r="W53" s="92" t="str">
        <f>W7</f>
        <v>Огурцы свежие</v>
      </c>
      <c r="X53" s="92" t="str">
        <f t="shared" si="15"/>
        <v>Яйцо</v>
      </c>
      <c r="Y53" s="92" t="str">
        <f t="shared" si="15"/>
        <v>Икра кабачковая</v>
      </c>
      <c r="Z53" s="92" t="str">
        <f t="shared" si="15"/>
        <v>Изюм</v>
      </c>
      <c r="AA53" s="92" t="str">
        <f t="shared" si="15"/>
        <v>Курага</v>
      </c>
      <c r="AB53" s="92" t="str">
        <f t="shared" si="15"/>
        <v>Чернослив</v>
      </c>
      <c r="AC53" s="92" t="str">
        <f t="shared" si="15"/>
        <v>Шиповник</v>
      </c>
      <c r="AD53" s="92" t="str">
        <f t="shared" si="15"/>
        <v>Сухофрукты</v>
      </c>
      <c r="AE53" s="92" t="str">
        <f t="shared" si="15"/>
        <v>Ягода свежемороженная</v>
      </c>
      <c r="AF53" s="92" t="str">
        <f t="shared" ref="AF53:AI53" si="16">AF7</f>
        <v>Апельсин</v>
      </c>
      <c r="AG53" s="92" t="str">
        <f t="shared" si="16"/>
        <v>Банан</v>
      </c>
      <c r="AH53" s="92" t="str">
        <f t="shared" si="16"/>
        <v>Лимон</v>
      </c>
      <c r="AI53" s="92" t="str">
        <f t="shared" si="16"/>
        <v>Яблоко</v>
      </c>
      <c r="AJ53" s="92" t="str">
        <f t="shared" si="15"/>
        <v>Кисель</v>
      </c>
      <c r="AK53" s="92" t="str">
        <f t="shared" si="15"/>
        <v xml:space="preserve">Сок </v>
      </c>
      <c r="AL53" s="92" t="str">
        <f t="shared" si="15"/>
        <v>Макаронные изделия</v>
      </c>
      <c r="AM53" s="92" t="str">
        <f t="shared" si="15"/>
        <v>Мука</v>
      </c>
      <c r="AN53" s="92" t="str">
        <f t="shared" si="15"/>
        <v>Дрожжи</v>
      </c>
      <c r="AO53" s="92" t="str">
        <f t="shared" si="15"/>
        <v>Печенье</v>
      </c>
      <c r="AP53" s="92" t="str">
        <f t="shared" si="15"/>
        <v>Пряники</v>
      </c>
      <c r="AQ53" s="92" t="str">
        <f t="shared" si="15"/>
        <v>Вафли</v>
      </c>
      <c r="AR53" s="92" t="str">
        <f t="shared" si="15"/>
        <v>Конфеты</v>
      </c>
      <c r="AS53" s="92" t="str">
        <f t="shared" si="15"/>
        <v>Повидло Сава</v>
      </c>
      <c r="AT53" s="92" t="str">
        <f t="shared" si="15"/>
        <v>Крупа геркулес</v>
      </c>
      <c r="AU53" s="92" t="str">
        <f t="shared" si="15"/>
        <v>Крупа горох</v>
      </c>
      <c r="AV53" s="92" t="str">
        <f t="shared" si="15"/>
        <v>Крупа гречневая</v>
      </c>
      <c r="AW53" s="92" t="str">
        <f t="shared" si="15"/>
        <v>Крупа кукурузная</v>
      </c>
      <c r="AX53" s="92" t="str">
        <f t="shared" si="15"/>
        <v>Крупа манная</v>
      </c>
      <c r="AY53" s="92" t="str">
        <f t="shared" si="15"/>
        <v>Крупа перловая</v>
      </c>
      <c r="AZ53" s="92" t="str">
        <f t="shared" si="15"/>
        <v>Крупа пшеничная</v>
      </c>
      <c r="BA53" s="92" t="str">
        <f t="shared" si="15"/>
        <v>Крупа пшено</v>
      </c>
      <c r="BB53" s="92" t="str">
        <f t="shared" si="15"/>
        <v>Крупа ячневая</v>
      </c>
      <c r="BC53" s="92" t="str">
        <f t="shared" si="15"/>
        <v>Рис</v>
      </c>
      <c r="BD53" s="92" t="str">
        <f t="shared" si="15"/>
        <v>Цыпленок бройлер</v>
      </c>
      <c r="BE53" s="92" t="str">
        <f t="shared" si="15"/>
        <v>Филе куриное</v>
      </c>
      <c r="BF53" s="92" t="str">
        <f t="shared" si="15"/>
        <v>Фарш говяжий</v>
      </c>
      <c r="BG53" s="92" t="str">
        <f t="shared" si="15"/>
        <v>Печень куриная</v>
      </c>
      <c r="BH53" s="92" t="str">
        <f t="shared" si="15"/>
        <v>Филе минтая</v>
      </c>
      <c r="BI53" s="92" t="str">
        <f t="shared" si="15"/>
        <v>Филе сельди слабосол.</v>
      </c>
      <c r="BJ53" s="92" t="str">
        <f t="shared" si="15"/>
        <v>Картофель</v>
      </c>
      <c r="BK53" s="92" t="str">
        <f t="shared" si="15"/>
        <v>Морковь</v>
      </c>
      <c r="BL53" s="92" t="str">
        <f t="shared" si="15"/>
        <v>Лук</v>
      </c>
      <c r="BM53" s="92" t="str">
        <f t="shared" si="15"/>
        <v>Капуста</v>
      </c>
      <c r="BN53" s="92" t="str">
        <f t="shared" si="15"/>
        <v>Свекла</v>
      </c>
      <c r="BO53" s="92" t="str">
        <f t="shared" si="15"/>
        <v>Томатная паста</v>
      </c>
      <c r="BP53" s="92" t="str">
        <f t="shared" si="15"/>
        <v>Масло растительное</v>
      </c>
      <c r="BQ53" s="92" t="str">
        <f t="shared" si="15"/>
        <v>Соль</v>
      </c>
      <c r="BR53" s="92" t="str">
        <f t="shared" ref="BR53" si="17">BR7</f>
        <v>Аскорбиновая кислота</v>
      </c>
      <c r="BS53" s="96" t="s">
        <v>5</v>
      </c>
      <c r="BT53" s="96" t="s">
        <v>6</v>
      </c>
    </row>
    <row r="54" spans="1:72" ht="36" customHeight="1" x14ac:dyDescent="0.3">
      <c r="A54" s="95"/>
      <c r="B54" s="5" t="s">
        <v>7</v>
      </c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6"/>
      <c r="BT54" s="96"/>
    </row>
    <row r="55" spans="1:72" x14ac:dyDescent="0.3">
      <c r="A55" s="97" t="s">
        <v>8</v>
      </c>
      <c r="B55" s="6" t="str">
        <f>B9</f>
        <v>Каша рисовая молочная</v>
      </c>
      <c r="C55" s="98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97"/>
      <c r="B56" s="6" t="str">
        <f>B10</f>
        <v xml:space="preserve">Бутерброд с маслом </v>
      </c>
      <c r="C56" s="99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97"/>
      <c r="B57" s="6" t="str">
        <f>B11</f>
        <v>Кофейный напиток с молоком</v>
      </c>
      <c r="C57" s="99"/>
      <c r="D57" s="6">
        <f t="shared" si="18"/>
        <v>0</v>
      </c>
      <c r="E57" s="6">
        <f t="shared" si="18"/>
        <v>0</v>
      </c>
      <c r="F57" s="6">
        <f t="shared" si="18"/>
        <v>7.0000000000000001E-3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7.4999999999999997E-2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97"/>
      <c r="B58" s="6">
        <f>B12</f>
        <v>0</v>
      </c>
      <c r="C58" s="99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97"/>
      <c r="B59" s="6">
        <f>B13</f>
        <v>0</v>
      </c>
      <c r="C59" s="100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1.0999999999999999E-2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0.20500000000000002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1.0999999999999999E-2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0.20500000000000002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26</v>
      </c>
      <c r="C63" s="29" t="s">
        <v>27</v>
      </c>
      <c r="D63" s="30">
        <f t="shared" ref="D63:BQ63" si="32">D45</f>
        <v>85.45</v>
      </c>
      <c r="E63" s="30">
        <f t="shared" si="32"/>
        <v>90</v>
      </c>
      <c r="F63" s="30">
        <f t="shared" si="32"/>
        <v>82</v>
      </c>
      <c r="G63" s="30">
        <f t="shared" si="32"/>
        <v>624</v>
      </c>
      <c r="H63" s="30">
        <f t="shared" si="32"/>
        <v>1490</v>
      </c>
      <c r="I63" s="30">
        <f t="shared" si="32"/>
        <v>720</v>
      </c>
      <c r="J63" s="30">
        <f t="shared" si="32"/>
        <v>90.57</v>
      </c>
      <c r="K63" s="30">
        <f t="shared" si="32"/>
        <v>1173.33</v>
      </c>
      <c r="L63" s="30">
        <f t="shared" si="32"/>
        <v>255.2</v>
      </c>
      <c r="M63" s="30">
        <f t="shared" si="32"/>
        <v>738</v>
      </c>
      <c r="N63" s="30">
        <f t="shared" si="32"/>
        <v>126.38</v>
      </c>
      <c r="O63" s="30">
        <f t="shared" si="32"/>
        <v>400.71</v>
      </c>
      <c r="P63" s="30">
        <f t="shared" si="32"/>
        <v>434.21</v>
      </c>
      <c r="Q63" s="30">
        <f t="shared" si="32"/>
        <v>400</v>
      </c>
      <c r="R63" s="30">
        <f t="shared" si="32"/>
        <v>1210</v>
      </c>
      <c r="S63" s="30">
        <f>S45</f>
        <v>207.5</v>
      </c>
      <c r="T63" s="30">
        <f>T45</f>
        <v>276.47000000000003</v>
      </c>
      <c r="U63" s="30">
        <f>U45</f>
        <v>852</v>
      </c>
      <c r="V63" s="30">
        <f>V45</f>
        <v>394.52</v>
      </c>
      <c r="W63" s="30">
        <f>W45</f>
        <v>329</v>
      </c>
      <c r="X63" s="30">
        <f t="shared" si="32"/>
        <v>11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225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240</v>
      </c>
      <c r="AO63" s="30">
        <f t="shared" si="32"/>
        <v>262</v>
      </c>
      <c r="AP63" s="30">
        <f t="shared" si="32"/>
        <v>0</v>
      </c>
      <c r="AQ63" s="30">
        <f t="shared" si="32"/>
        <v>428</v>
      </c>
      <c r="AR63" s="30">
        <f t="shared" si="32"/>
        <v>0</v>
      </c>
      <c r="AS63" s="30">
        <f t="shared" si="32"/>
        <v>240.23</v>
      </c>
      <c r="AT63" s="30">
        <f t="shared" si="32"/>
        <v>72.5</v>
      </c>
      <c r="AU63" s="30">
        <f t="shared" si="32"/>
        <v>69.33</v>
      </c>
      <c r="AV63" s="30">
        <f t="shared" si="32"/>
        <v>60.67</v>
      </c>
      <c r="AW63" s="30">
        <f t="shared" si="32"/>
        <v>68.569999999999993</v>
      </c>
      <c r="AX63" s="30">
        <f t="shared" si="32"/>
        <v>75.709999999999994</v>
      </c>
      <c r="AY63" s="30">
        <f t="shared" si="32"/>
        <v>53.75</v>
      </c>
      <c r="AZ63" s="30">
        <f t="shared" si="32"/>
        <v>81.430000000000007</v>
      </c>
      <c r="BA63" s="30">
        <f t="shared" si="32"/>
        <v>68.67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499</v>
      </c>
      <c r="BF63" s="30">
        <f t="shared" si="32"/>
        <v>578</v>
      </c>
      <c r="BG63" s="30">
        <f t="shared" si="32"/>
        <v>276</v>
      </c>
      <c r="BH63" s="30">
        <f t="shared" si="32"/>
        <v>499</v>
      </c>
      <c r="BI63" s="30">
        <f t="shared" si="32"/>
        <v>0</v>
      </c>
      <c r="BJ63" s="30">
        <f t="shared" si="32"/>
        <v>55</v>
      </c>
      <c r="BK63" s="30">
        <f t="shared" si="32"/>
        <v>36</v>
      </c>
      <c r="BL63" s="30">
        <f t="shared" si="32"/>
        <v>39</v>
      </c>
      <c r="BM63" s="30">
        <f t="shared" si="32"/>
        <v>56</v>
      </c>
      <c r="BN63" s="30">
        <f t="shared" si="32"/>
        <v>59</v>
      </c>
      <c r="BO63" s="30">
        <f t="shared" si="32"/>
        <v>314</v>
      </c>
      <c r="BP63" s="30">
        <f t="shared" si="32"/>
        <v>165.56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 t="shared" ref="D64:BQ64" si="34">D63/1000</f>
        <v>8.5449999999999998E-2</v>
      </c>
      <c r="E64" s="23">
        <f t="shared" si="34"/>
        <v>0.09</v>
      </c>
      <c r="F64" s="23">
        <f t="shared" si="34"/>
        <v>8.2000000000000003E-2</v>
      </c>
      <c r="G64" s="23">
        <f t="shared" si="34"/>
        <v>0.624</v>
      </c>
      <c r="H64" s="23">
        <f t="shared" si="34"/>
        <v>1.49</v>
      </c>
      <c r="I64" s="23">
        <f t="shared" si="34"/>
        <v>0.72</v>
      </c>
      <c r="J64" s="23">
        <f t="shared" si="34"/>
        <v>9.0569999999999998E-2</v>
      </c>
      <c r="K64" s="23">
        <f t="shared" si="34"/>
        <v>1.17333</v>
      </c>
      <c r="L64" s="23">
        <f t="shared" si="34"/>
        <v>0.25519999999999998</v>
      </c>
      <c r="M64" s="23">
        <f t="shared" si="34"/>
        <v>0.73799999999999999</v>
      </c>
      <c r="N64" s="23">
        <f t="shared" si="34"/>
        <v>0.12637999999999999</v>
      </c>
      <c r="O64" s="23">
        <f t="shared" si="34"/>
        <v>0.40070999999999996</v>
      </c>
      <c r="P64" s="23">
        <f t="shared" si="34"/>
        <v>0.43420999999999998</v>
      </c>
      <c r="Q64" s="23">
        <f t="shared" si="34"/>
        <v>0.4</v>
      </c>
      <c r="R64" s="23">
        <f t="shared" si="34"/>
        <v>1.21</v>
      </c>
      <c r="S64" s="23">
        <f>S63/1000</f>
        <v>0.20749999999999999</v>
      </c>
      <c r="T64" s="23">
        <f>T63/1000</f>
        <v>0.27647000000000005</v>
      </c>
      <c r="U64" s="23">
        <f>U63/1000</f>
        <v>0.85199999999999998</v>
      </c>
      <c r="V64" s="23">
        <f>V63/1000</f>
        <v>0.39451999999999998</v>
      </c>
      <c r="W64" s="23">
        <f>W63/1000</f>
        <v>0.32900000000000001</v>
      </c>
      <c r="X64" s="23">
        <f t="shared" si="34"/>
        <v>1.0999999999999999E-2</v>
      </c>
      <c r="Y64" s="23">
        <f t="shared" si="34"/>
        <v>0</v>
      </c>
      <c r="Z64" s="23">
        <f t="shared" si="34"/>
        <v>0.49199999999999999</v>
      </c>
      <c r="AA64" s="23">
        <f t="shared" si="34"/>
        <v>0.38200000000000001</v>
      </c>
      <c r="AB64" s="23">
        <f t="shared" si="34"/>
        <v>0.34100000000000003</v>
      </c>
      <c r="AC64" s="23">
        <f t="shared" si="34"/>
        <v>0.26100000000000001</v>
      </c>
      <c r="AD64" s="23">
        <f t="shared" si="34"/>
        <v>0.125</v>
      </c>
      <c r="AE64" s="23">
        <f t="shared" si="34"/>
        <v>0.60699999999999998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0.22500000000000001</v>
      </c>
      <c r="AI64" s="23">
        <f t="shared" si="35"/>
        <v>0</v>
      </c>
      <c r="AJ64" s="23">
        <f t="shared" si="34"/>
        <v>0.22727</v>
      </c>
      <c r="AK64" s="23">
        <f t="shared" si="34"/>
        <v>8.8999999999999996E-2</v>
      </c>
      <c r="AL64" s="23">
        <f t="shared" si="34"/>
        <v>6.2E-2</v>
      </c>
      <c r="AM64" s="23">
        <f t="shared" si="34"/>
        <v>4.4600000000000001E-2</v>
      </c>
      <c r="AN64" s="23">
        <f t="shared" si="34"/>
        <v>0.24</v>
      </c>
      <c r="AO64" s="23">
        <f t="shared" si="34"/>
        <v>0.26200000000000001</v>
      </c>
      <c r="AP64" s="23">
        <f t="shared" si="34"/>
        <v>0</v>
      </c>
      <c r="AQ64" s="23">
        <f t="shared" si="34"/>
        <v>0.42799999999999999</v>
      </c>
      <c r="AR64" s="23">
        <f t="shared" si="34"/>
        <v>0</v>
      </c>
      <c r="AS64" s="23">
        <f t="shared" si="34"/>
        <v>0.24023</v>
      </c>
      <c r="AT64" s="23">
        <f t="shared" si="34"/>
        <v>7.2499999999999995E-2</v>
      </c>
      <c r="AU64" s="23">
        <f t="shared" si="34"/>
        <v>6.9330000000000003E-2</v>
      </c>
      <c r="AV64" s="23">
        <f t="shared" si="34"/>
        <v>6.0670000000000002E-2</v>
      </c>
      <c r="AW64" s="23">
        <f t="shared" si="34"/>
        <v>6.8569999999999992E-2</v>
      </c>
      <c r="AX64" s="23">
        <f t="shared" si="34"/>
        <v>7.571E-2</v>
      </c>
      <c r="AY64" s="23">
        <f t="shared" si="34"/>
        <v>5.3749999999999999E-2</v>
      </c>
      <c r="AZ64" s="23">
        <f t="shared" si="34"/>
        <v>8.1430000000000002E-2</v>
      </c>
      <c r="BA64" s="23">
        <f t="shared" si="34"/>
        <v>6.8669999999999995E-2</v>
      </c>
      <c r="BB64" s="23">
        <f t="shared" si="34"/>
        <v>0.06</v>
      </c>
      <c r="BC64" s="23">
        <f t="shared" si="34"/>
        <v>0.13733000000000001</v>
      </c>
      <c r="BD64" s="23">
        <f t="shared" si="34"/>
        <v>0.31900000000000001</v>
      </c>
      <c r="BE64" s="23">
        <f t="shared" si="34"/>
        <v>0.499</v>
      </c>
      <c r="BF64" s="23">
        <f t="shared" si="34"/>
        <v>0.57799999999999996</v>
      </c>
      <c r="BG64" s="23">
        <f t="shared" si="34"/>
        <v>0.27600000000000002</v>
      </c>
      <c r="BH64" s="23">
        <f t="shared" si="34"/>
        <v>0.499</v>
      </c>
      <c r="BI64" s="23">
        <f t="shared" si="34"/>
        <v>0</v>
      </c>
      <c r="BJ64" s="23">
        <f t="shared" si="34"/>
        <v>5.5E-2</v>
      </c>
      <c r="BK64" s="23">
        <f t="shared" si="34"/>
        <v>3.5999999999999997E-2</v>
      </c>
      <c r="BL64" s="23">
        <f t="shared" si="34"/>
        <v>3.9E-2</v>
      </c>
      <c r="BM64" s="23">
        <f t="shared" si="34"/>
        <v>5.6000000000000001E-2</v>
      </c>
      <c r="BN64" s="23">
        <f t="shared" si="34"/>
        <v>5.8999999999999997E-2</v>
      </c>
      <c r="BO64" s="23">
        <f t="shared" si="34"/>
        <v>0.314</v>
      </c>
      <c r="BP64" s="23">
        <f t="shared" si="34"/>
        <v>0.16556000000000001</v>
      </c>
      <c r="BQ64" s="23">
        <f t="shared" si="34"/>
        <v>2.1999999999999999E-2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29</v>
      </c>
      <c r="C65" s="105"/>
      <c r="D65" s="33">
        <f t="shared" ref="D65:BQ65" si="37">D61*D63</f>
        <v>1.7090000000000001</v>
      </c>
      <c r="E65" s="33">
        <f t="shared" si="37"/>
        <v>0</v>
      </c>
      <c r="F65" s="33">
        <f t="shared" si="37"/>
        <v>0.90199999999999991</v>
      </c>
      <c r="G65" s="33">
        <f t="shared" si="37"/>
        <v>0</v>
      </c>
      <c r="H65" s="33">
        <f t="shared" si="37"/>
        <v>0</v>
      </c>
      <c r="I65" s="33">
        <f t="shared" si="37"/>
        <v>1.44</v>
      </c>
      <c r="J65" s="33">
        <f t="shared" si="37"/>
        <v>18.566849999999999</v>
      </c>
      <c r="K65" s="33">
        <f t="shared" si="37"/>
        <v>7.0399799999999999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2.0599500000000002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1.0999999999999999E-2</v>
      </c>
      <c r="BR65" s="33">
        <f t="shared" ref="BR65" si="39">BR61*BR63</f>
        <v>0</v>
      </c>
      <c r="BS65" s="34">
        <f>SUM(D65:BQ65)</f>
        <v>31.728779999999997</v>
      </c>
      <c r="BT65" s="35">
        <f>BS65/$C$9</f>
        <v>31.728779999999997</v>
      </c>
    </row>
    <row r="66" spans="1:72" ht="17.399999999999999" x14ac:dyDescent="0.35">
      <c r="A66" s="31"/>
      <c r="B66" s="32" t="s">
        <v>30</v>
      </c>
      <c r="C66" s="105"/>
      <c r="D66" s="33">
        <f t="shared" ref="D66:BQ66" si="40">D61*D63</f>
        <v>1.7090000000000001</v>
      </c>
      <c r="E66" s="33">
        <f t="shared" si="40"/>
        <v>0</v>
      </c>
      <c r="F66" s="33">
        <f t="shared" si="40"/>
        <v>0.90199999999999991</v>
      </c>
      <c r="G66" s="33">
        <f t="shared" si="40"/>
        <v>0</v>
      </c>
      <c r="H66" s="33">
        <f t="shared" si="40"/>
        <v>0</v>
      </c>
      <c r="I66" s="33">
        <f t="shared" si="40"/>
        <v>1.44</v>
      </c>
      <c r="J66" s="33">
        <f t="shared" si="40"/>
        <v>18.566849999999999</v>
      </c>
      <c r="K66" s="33">
        <f t="shared" si="40"/>
        <v>7.0399799999999999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2.0599500000000002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1.0999999999999999E-2</v>
      </c>
      <c r="BR66" s="33">
        <f t="shared" ref="BR66" si="42">BR61*BR63</f>
        <v>0</v>
      </c>
      <c r="BS66" s="34">
        <f>SUM(D66:BQ66)</f>
        <v>31.728779999999997</v>
      </c>
      <c r="BT66" s="35">
        <f>BS66/$C$9</f>
        <v>31.728779999999997</v>
      </c>
    </row>
    <row r="68" spans="1:72" x14ac:dyDescent="0.3">
      <c r="AK68" s="2"/>
    </row>
    <row r="69" spans="1:72" ht="15" customHeight="1" x14ac:dyDescent="0.3">
      <c r="A69" s="94"/>
      <c r="B69" s="4" t="s">
        <v>3</v>
      </c>
      <c r="C69" s="90" t="s">
        <v>4</v>
      </c>
      <c r="D69" s="92" t="str">
        <f t="shared" ref="D69:BQ69" si="43">D53</f>
        <v>Хлеб пшеничный</v>
      </c>
      <c r="E69" s="92" t="str">
        <f t="shared" si="43"/>
        <v>Хлеб ржано-пшеничный</v>
      </c>
      <c r="F69" s="92" t="str">
        <f t="shared" si="43"/>
        <v>Сахар</v>
      </c>
      <c r="G69" s="92" t="str">
        <f t="shared" si="43"/>
        <v>Чай</v>
      </c>
      <c r="H69" s="92" t="str">
        <f t="shared" si="43"/>
        <v>Какао</v>
      </c>
      <c r="I69" s="92" t="str">
        <f t="shared" si="43"/>
        <v>Кофейный напиток</v>
      </c>
      <c r="J69" s="92" t="str">
        <f t="shared" si="43"/>
        <v>Молоко 2,5%</v>
      </c>
      <c r="K69" s="92" t="str">
        <f t="shared" si="43"/>
        <v>Масло сливочное</v>
      </c>
      <c r="L69" s="92" t="str">
        <f t="shared" si="43"/>
        <v>Сметана 15%</v>
      </c>
      <c r="M69" s="92" t="str">
        <f t="shared" si="43"/>
        <v>Молоко сухое</v>
      </c>
      <c r="N69" s="92" t="str">
        <f t="shared" si="43"/>
        <v>Снежок 2,5 %</v>
      </c>
      <c r="O69" s="92" t="str">
        <f t="shared" si="43"/>
        <v>Творог 5%</v>
      </c>
      <c r="P69" s="92" t="str">
        <f t="shared" si="43"/>
        <v>Молоко сгущенное</v>
      </c>
      <c r="Q69" s="92" t="str">
        <f t="shared" si="43"/>
        <v xml:space="preserve">Джем Сава </v>
      </c>
      <c r="R69" s="92" t="str">
        <f t="shared" si="43"/>
        <v>Сыр</v>
      </c>
      <c r="S69" s="92" t="str">
        <f>S53</f>
        <v>Зеленый горошек</v>
      </c>
      <c r="T69" s="92" t="str">
        <f>T53</f>
        <v>Кукуруза консервирован.</v>
      </c>
      <c r="U69" s="92" t="str">
        <f>U53</f>
        <v>Консервы рыбные</v>
      </c>
      <c r="V69" s="92" t="str">
        <f>V53</f>
        <v>Огурцы консервирован.</v>
      </c>
      <c r="W69" s="92" t="str">
        <f>W53</f>
        <v>Огурцы свежие</v>
      </c>
      <c r="X69" s="92" t="str">
        <f t="shared" si="43"/>
        <v>Яйцо</v>
      </c>
      <c r="Y69" s="92" t="str">
        <f t="shared" si="43"/>
        <v>Икра кабачковая</v>
      </c>
      <c r="Z69" s="92" t="str">
        <f t="shared" si="43"/>
        <v>Изюм</v>
      </c>
      <c r="AA69" s="92" t="str">
        <f t="shared" si="43"/>
        <v>Курага</v>
      </c>
      <c r="AB69" s="92" t="str">
        <f t="shared" si="43"/>
        <v>Чернослив</v>
      </c>
      <c r="AC69" s="92" t="str">
        <f t="shared" si="43"/>
        <v>Шиповник</v>
      </c>
      <c r="AD69" s="92" t="str">
        <f t="shared" si="43"/>
        <v>Сухофрукты</v>
      </c>
      <c r="AE69" s="92" t="str">
        <f t="shared" si="43"/>
        <v>Ягода свежемороженная</v>
      </c>
      <c r="AF69" s="92" t="str">
        <f t="shared" ref="AF69:AI69" si="44">AF53</f>
        <v>Апельсин</v>
      </c>
      <c r="AG69" s="92" t="str">
        <f t="shared" si="44"/>
        <v>Банан</v>
      </c>
      <c r="AH69" s="92" t="str">
        <f t="shared" si="44"/>
        <v>Лимон</v>
      </c>
      <c r="AI69" s="92" t="str">
        <f t="shared" si="44"/>
        <v>Яблоко</v>
      </c>
      <c r="AJ69" s="92" t="str">
        <f t="shared" si="43"/>
        <v>Кисель</v>
      </c>
      <c r="AK69" s="92" t="str">
        <f t="shared" si="43"/>
        <v xml:space="preserve">Сок </v>
      </c>
      <c r="AL69" s="92" t="str">
        <f t="shared" si="43"/>
        <v>Макаронные изделия</v>
      </c>
      <c r="AM69" s="92" t="str">
        <f t="shared" si="43"/>
        <v>Мука</v>
      </c>
      <c r="AN69" s="92" t="str">
        <f t="shared" si="43"/>
        <v>Дрожжи</v>
      </c>
      <c r="AO69" s="92" t="str">
        <f t="shared" si="43"/>
        <v>Печенье</v>
      </c>
      <c r="AP69" s="92" t="str">
        <f t="shared" si="43"/>
        <v>Пряники</v>
      </c>
      <c r="AQ69" s="92" t="str">
        <f t="shared" si="43"/>
        <v>Вафли</v>
      </c>
      <c r="AR69" s="92" t="str">
        <f t="shared" si="43"/>
        <v>Конфеты</v>
      </c>
      <c r="AS69" s="92" t="str">
        <f t="shared" si="43"/>
        <v>Повидло Сава</v>
      </c>
      <c r="AT69" s="92" t="str">
        <f t="shared" si="43"/>
        <v>Крупа геркулес</v>
      </c>
      <c r="AU69" s="92" t="str">
        <f t="shared" si="43"/>
        <v>Крупа горох</v>
      </c>
      <c r="AV69" s="92" t="str">
        <f t="shared" si="43"/>
        <v>Крупа гречневая</v>
      </c>
      <c r="AW69" s="92" t="str">
        <f t="shared" si="43"/>
        <v>Крупа кукурузная</v>
      </c>
      <c r="AX69" s="92" t="str">
        <f t="shared" si="43"/>
        <v>Крупа манная</v>
      </c>
      <c r="AY69" s="92" t="str">
        <f t="shared" si="43"/>
        <v>Крупа перловая</v>
      </c>
      <c r="AZ69" s="92" t="str">
        <f t="shared" si="43"/>
        <v>Крупа пшеничная</v>
      </c>
      <c r="BA69" s="92" t="str">
        <f t="shared" si="43"/>
        <v>Крупа пшено</v>
      </c>
      <c r="BB69" s="92" t="str">
        <f t="shared" si="43"/>
        <v>Крупа ячневая</v>
      </c>
      <c r="BC69" s="92" t="str">
        <f t="shared" si="43"/>
        <v>Рис</v>
      </c>
      <c r="BD69" s="92" t="str">
        <f t="shared" si="43"/>
        <v>Цыпленок бройлер</v>
      </c>
      <c r="BE69" s="92" t="str">
        <f t="shared" si="43"/>
        <v>Филе куриное</v>
      </c>
      <c r="BF69" s="92" t="str">
        <f t="shared" si="43"/>
        <v>Фарш говяжий</v>
      </c>
      <c r="BG69" s="92" t="str">
        <f t="shared" si="43"/>
        <v>Печень куриная</v>
      </c>
      <c r="BH69" s="92" t="str">
        <f t="shared" si="43"/>
        <v>Филе минтая</v>
      </c>
      <c r="BI69" s="92" t="str">
        <f t="shared" si="43"/>
        <v>Филе сельди слабосол.</v>
      </c>
      <c r="BJ69" s="92" t="str">
        <f t="shared" si="43"/>
        <v>Картофель</v>
      </c>
      <c r="BK69" s="92" t="str">
        <f t="shared" si="43"/>
        <v>Морковь</v>
      </c>
      <c r="BL69" s="92" t="str">
        <f t="shared" si="43"/>
        <v>Лук</v>
      </c>
      <c r="BM69" s="92" t="str">
        <f t="shared" si="43"/>
        <v>Капуста</v>
      </c>
      <c r="BN69" s="92" t="str">
        <f t="shared" si="43"/>
        <v>Свекла</v>
      </c>
      <c r="BO69" s="92" t="str">
        <f t="shared" si="43"/>
        <v>Томатная паста</v>
      </c>
      <c r="BP69" s="92" t="str">
        <f t="shared" si="43"/>
        <v>Масло растительное</v>
      </c>
      <c r="BQ69" s="92" t="str">
        <f t="shared" si="43"/>
        <v>Соль</v>
      </c>
      <c r="BR69" s="92" t="str">
        <f t="shared" ref="BR69" si="45">BR53</f>
        <v>Аскорбиновая кислота</v>
      </c>
      <c r="BS69" s="96" t="s">
        <v>5</v>
      </c>
      <c r="BT69" s="96" t="s">
        <v>6</v>
      </c>
    </row>
    <row r="70" spans="1:72" ht="36" customHeight="1" x14ac:dyDescent="0.3">
      <c r="A70" s="95"/>
      <c r="B70" s="5" t="s">
        <v>7</v>
      </c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6"/>
      <c r="BT70" s="96"/>
    </row>
    <row r="71" spans="1:72" ht="15" customHeight="1" x14ac:dyDescent="0.3">
      <c r="A71" s="106"/>
      <c r="B71" s="6" t="str">
        <f t="shared" ref="B71:B76" si="46">B14</f>
        <v>Щи из свежей капусты</v>
      </c>
      <c r="C71" s="99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106"/>
      <c r="B72" s="6" t="str">
        <f t="shared" si="46"/>
        <v>Птица в томатном соусе</v>
      </c>
      <c r="C72" s="99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106"/>
      <c r="B73" s="6" t="str">
        <f t="shared" si="46"/>
        <v>Гречка отварная</v>
      </c>
      <c r="C73" s="99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106"/>
      <c r="B74" s="6" t="str">
        <f t="shared" si="46"/>
        <v>Хлеб пшеничный</v>
      </c>
      <c r="C74" s="99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106"/>
      <c r="B75" s="6" t="str">
        <f t="shared" si="46"/>
        <v>Хлеб ржано-пшеничный</v>
      </c>
      <c r="C75" s="99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107"/>
      <c r="B76" s="6" t="str">
        <f t="shared" si="46"/>
        <v>Сок</v>
      </c>
      <c r="C76" s="100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26</v>
      </c>
      <c r="C81" s="29" t="s">
        <v>27</v>
      </c>
      <c r="D81" s="30">
        <f t="shared" ref="D81:BQ81" si="69">D45</f>
        <v>85.45</v>
      </c>
      <c r="E81" s="30">
        <f t="shared" si="69"/>
        <v>90</v>
      </c>
      <c r="F81" s="30">
        <f t="shared" si="69"/>
        <v>82</v>
      </c>
      <c r="G81" s="30">
        <f t="shared" si="69"/>
        <v>624</v>
      </c>
      <c r="H81" s="30">
        <f t="shared" si="69"/>
        <v>1490</v>
      </c>
      <c r="I81" s="30">
        <f t="shared" si="69"/>
        <v>720</v>
      </c>
      <c r="J81" s="30">
        <f t="shared" si="69"/>
        <v>90.57</v>
      </c>
      <c r="K81" s="30">
        <f t="shared" si="69"/>
        <v>1173.33</v>
      </c>
      <c r="L81" s="30">
        <f t="shared" si="69"/>
        <v>255.2</v>
      </c>
      <c r="M81" s="30">
        <f t="shared" si="69"/>
        <v>738</v>
      </c>
      <c r="N81" s="30">
        <f t="shared" si="69"/>
        <v>126.38</v>
      </c>
      <c r="O81" s="30">
        <f t="shared" si="69"/>
        <v>400.71</v>
      </c>
      <c r="P81" s="30">
        <f t="shared" si="69"/>
        <v>434.21</v>
      </c>
      <c r="Q81" s="30">
        <f t="shared" si="69"/>
        <v>400</v>
      </c>
      <c r="R81" s="30">
        <f t="shared" si="69"/>
        <v>1210</v>
      </c>
      <c r="S81" s="30">
        <f>S45</f>
        <v>207.5</v>
      </c>
      <c r="T81" s="30">
        <f>T45</f>
        <v>276.47000000000003</v>
      </c>
      <c r="U81" s="30">
        <f>U45</f>
        <v>852</v>
      </c>
      <c r="V81" s="30">
        <f>V45</f>
        <v>394.52</v>
      </c>
      <c r="W81" s="30">
        <f>W45</f>
        <v>329</v>
      </c>
      <c r="X81" s="30">
        <f t="shared" si="69"/>
        <v>11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225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240</v>
      </c>
      <c r="AO81" s="30">
        <f t="shared" si="69"/>
        <v>262</v>
      </c>
      <c r="AP81" s="30">
        <f t="shared" si="69"/>
        <v>0</v>
      </c>
      <c r="AQ81" s="30">
        <f t="shared" si="69"/>
        <v>428</v>
      </c>
      <c r="AR81" s="30">
        <f t="shared" si="69"/>
        <v>0</v>
      </c>
      <c r="AS81" s="30">
        <f t="shared" si="69"/>
        <v>240.23</v>
      </c>
      <c r="AT81" s="30">
        <f t="shared" si="69"/>
        <v>72.5</v>
      </c>
      <c r="AU81" s="30">
        <f t="shared" si="69"/>
        <v>69.33</v>
      </c>
      <c r="AV81" s="30">
        <f t="shared" si="69"/>
        <v>60.67</v>
      </c>
      <c r="AW81" s="30">
        <f t="shared" si="69"/>
        <v>68.569999999999993</v>
      </c>
      <c r="AX81" s="30">
        <f t="shared" si="69"/>
        <v>75.709999999999994</v>
      </c>
      <c r="AY81" s="30">
        <f t="shared" si="69"/>
        <v>53.75</v>
      </c>
      <c r="AZ81" s="30">
        <f t="shared" si="69"/>
        <v>81.430000000000007</v>
      </c>
      <c r="BA81" s="30">
        <f t="shared" si="69"/>
        <v>68.67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499</v>
      </c>
      <c r="BF81" s="30">
        <f t="shared" si="69"/>
        <v>578</v>
      </c>
      <c r="BG81" s="30">
        <f t="shared" si="69"/>
        <v>276</v>
      </c>
      <c r="BH81" s="30">
        <f t="shared" si="69"/>
        <v>499</v>
      </c>
      <c r="BI81" s="30">
        <f t="shared" si="69"/>
        <v>0</v>
      </c>
      <c r="BJ81" s="30">
        <f t="shared" si="69"/>
        <v>55</v>
      </c>
      <c r="BK81" s="30">
        <f t="shared" si="69"/>
        <v>36</v>
      </c>
      <c r="BL81" s="30">
        <f t="shared" si="69"/>
        <v>39</v>
      </c>
      <c r="BM81" s="30">
        <f t="shared" si="69"/>
        <v>56</v>
      </c>
      <c r="BN81" s="30">
        <f t="shared" si="69"/>
        <v>59</v>
      </c>
      <c r="BO81" s="30">
        <f t="shared" si="69"/>
        <v>314</v>
      </c>
      <c r="BP81" s="30">
        <f t="shared" si="69"/>
        <v>165.56</v>
      </c>
      <c r="BQ81" s="30">
        <f t="shared" si="69"/>
        <v>22</v>
      </c>
      <c r="BR81" s="30">
        <f t="shared" ref="BR81" si="70">BR45</f>
        <v>0</v>
      </c>
    </row>
    <row r="82" spans="1:72" ht="17.399999999999999" x14ac:dyDescent="0.35">
      <c r="B82" s="21" t="s">
        <v>28</v>
      </c>
      <c r="C82" s="22" t="s">
        <v>27</v>
      </c>
      <c r="D82" s="23">
        <f t="shared" ref="D82:BQ82" si="71">D81/1000</f>
        <v>8.5449999999999998E-2</v>
      </c>
      <c r="E82" s="23">
        <f t="shared" si="71"/>
        <v>0.09</v>
      </c>
      <c r="F82" s="23">
        <f t="shared" si="71"/>
        <v>8.2000000000000003E-2</v>
      </c>
      <c r="G82" s="23">
        <f t="shared" si="71"/>
        <v>0.624</v>
      </c>
      <c r="H82" s="23">
        <f t="shared" si="71"/>
        <v>1.49</v>
      </c>
      <c r="I82" s="23">
        <f t="shared" si="71"/>
        <v>0.72</v>
      </c>
      <c r="J82" s="23">
        <f t="shared" si="71"/>
        <v>9.0569999999999998E-2</v>
      </c>
      <c r="K82" s="23">
        <f t="shared" si="71"/>
        <v>1.17333</v>
      </c>
      <c r="L82" s="23">
        <f t="shared" si="71"/>
        <v>0.25519999999999998</v>
      </c>
      <c r="M82" s="23">
        <f t="shared" si="71"/>
        <v>0.73799999999999999</v>
      </c>
      <c r="N82" s="23">
        <f t="shared" si="71"/>
        <v>0.12637999999999999</v>
      </c>
      <c r="O82" s="23">
        <f t="shared" si="71"/>
        <v>0.40070999999999996</v>
      </c>
      <c r="P82" s="23">
        <f t="shared" si="71"/>
        <v>0.43420999999999998</v>
      </c>
      <c r="Q82" s="23">
        <f t="shared" si="71"/>
        <v>0.4</v>
      </c>
      <c r="R82" s="23">
        <f t="shared" si="71"/>
        <v>1.21</v>
      </c>
      <c r="S82" s="23">
        <f>S81/1000</f>
        <v>0.20749999999999999</v>
      </c>
      <c r="T82" s="23">
        <f>T81/1000</f>
        <v>0.27647000000000005</v>
      </c>
      <c r="U82" s="23">
        <f>U81/1000</f>
        <v>0.85199999999999998</v>
      </c>
      <c r="V82" s="23">
        <f>V81/1000</f>
        <v>0.39451999999999998</v>
      </c>
      <c r="W82" s="23">
        <f>W81/1000</f>
        <v>0.32900000000000001</v>
      </c>
      <c r="X82" s="23">
        <f t="shared" si="71"/>
        <v>1.0999999999999999E-2</v>
      </c>
      <c r="Y82" s="23">
        <f t="shared" si="71"/>
        <v>0</v>
      </c>
      <c r="Z82" s="23">
        <f t="shared" si="71"/>
        <v>0.49199999999999999</v>
      </c>
      <c r="AA82" s="23">
        <f t="shared" si="71"/>
        <v>0.38200000000000001</v>
      </c>
      <c r="AB82" s="23">
        <f t="shared" si="71"/>
        <v>0.34100000000000003</v>
      </c>
      <c r="AC82" s="23">
        <f t="shared" si="71"/>
        <v>0.26100000000000001</v>
      </c>
      <c r="AD82" s="23">
        <f t="shared" si="71"/>
        <v>0.125</v>
      </c>
      <c r="AE82" s="23">
        <f t="shared" si="71"/>
        <v>0.60699999999999998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0.22500000000000001</v>
      </c>
      <c r="AI82" s="23">
        <f t="shared" si="72"/>
        <v>0</v>
      </c>
      <c r="AJ82" s="23">
        <f t="shared" si="71"/>
        <v>0.22727</v>
      </c>
      <c r="AK82" s="23">
        <f t="shared" si="71"/>
        <v>8.8999999999999996E-2</v>
      </c>
      <c r="AL82" s="23">
        <f t="shared" si="71"/>
        <v>6.2E-2</v>
      </c>
      <c r="AM82" s="23">
        <f t="shared" si="71"/>
        <v>4.4600000000000001E-2</v>
      </c>
      <c r="AN82" s="23">
        <f t="shared" si="71"/>
        <v>0.24</v>
      </c>
      <c r="AO82" s="23">
        <f t="shared" si="71"/>
        <v>0.26200000000000001</v>
      </c>
      <c r="AP82" s="23">
        <f t="shared" si="71"/>
        <v>0</v>
      </c>
      <c r="AQ82" s="23">
        <f t="shared" si="71"/>
        <v>0.42799999999999999</v>
      </c>
      <c r="AR82" s="23">
        <f t="shared" si="71"/>
        <v>0</v>
      </c>
      <c r="AS82" s="23">
        <f t="shared" si="71"/>
        <v>0.24023</v>
      </c>
      <c r="AT82" s="23">
        <f t="shared" si="71"/>
        <v>7.2499999999999995E-2</v>
      </c>
      <c r="AU82" s="23">
        <f t="shared" si="71"/>
        <v>6.9330000000000003E-2</v>
      </c>
      <c r="AV82" s="23">
        <f t="shared" si="71"/>
        <v>6.0670000000000002E-2</v>
      </c>
      <c r="AW82" s="23">
        <f t="shared" si="71"/>
        <v>6.8569999999999992E-2</v>
      </c>
      <c r="AX82" s="23">
        <f t="shared" si="71"/>
        <v>7.571E-2</v>
      </c>
      <c r="AY82" s="23">
        <f t="shared" si="71"/>
        <v>5.3749999999999999E-2</v>
      </c>
      <c r="AZ82" s="23">
        <f t="shared" si="71"/>
        <v>8.1430000000000002E-2</v>
      </c>
      <c r="BA82" s="23">
        <f t="shared" si="71"/>
        <v>6.8669999999999995E-2</v>
      </c>
      <c r="BB82" s="23">
        <f t="shared" si="71"/>
        <v>0.06</v>
      </c>
      <c r="BC82" s="23">
        <f t="shared" si="71"/>
        <v>0.13733000000000001</v>
      </c>
      <c r="BD82" s="23">
        <f t="shared" si="71"/>
        <v>0.31900000000000001</v>
      </c>
      <c r="BE82" s="23">
        <f t="shared" si="71"/>
        <v>0.499</v>
      </c>
      <c r="BF82" s="23">
        <f t="shared" si="71"/>
        <v>0.57799999999999996</v>
      </c>
      <c r="BG82" s="23">
        <f t="shared" si="71"/>
        <v>0.27600000000000002</v>
      </c>
      <c r="BH82" s="23">
        <f t="shared" si="71"/>
        <v>0.499</v>
      </c>
      <c r="BI82" s="23">
        <f t="shared" si="71"/>
        <v>0</v>
      </c>
      <c r="BJ82" s="23">
        <f t="shared" si="71"/>
        <v>5.5E-2</v>
      </c>
      <c r="BK82" s="23">
        <f t="shared" si="71"/>
        <v>3.5999999999999997E-2</v>
      </c>
      <c r="BL82" s="23">
        <f t="shared" si="71"/>
        <v>3.9E-2</v>
      </c>
      <c r="BM82" s="23">
        <f t="shared" si="71"/>
        <v>5.6000000000000001E-2</v>
      </c>
      <c r="BN82" s="23">
        <f t="shared" si="71"/>
        <v>5.8999999999999997E-2</v>
      </c>
      <c r="BO82" s="23">
        <f t="shared" si="71"/>
        <v>0.314</v>
      </c>
      <c r="BP82" s="23">
        <f t="shared" si="71"/>
        <v>0.16556000000000001</v>
      </c>
      <c r="BQ82" s="23">
        <f t="shared" si="71"/>
        <v>2.1999999999999999E-2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29</v>
      </c>
      <c r="C83" s="105"/>
      <c r="D83" s="33">
        <f t="shared" ref="D83:BQ83" si="74">D78*D81</f>
        <v>1.7090000000000001</v>
      </c>
      <c r="E83" s="33">
        <f t="shared" si="74"/>
        <v>3.6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5.8666499999999999</v>
      </c>
      <c r="L83" s="33">
        <f t="shared" si="74"/>
        <v>2.0415999999999999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4.0140000000000002E-2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1.8201000000000001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8.6129999999999995</v>
      </c>
      <c r="BE83" s="33">
        <f t="shared" si="74"/>
        <v>19.96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1.76</v>
      </c>
      <c r="BK83" s="33">
        <f t="shared" si="74"/>
        <v>0.75600000000000001</v>
      </c>
      <c r="BL83" s="33">
        <f t="shared" si="74"/>
        <v>0.58499999999999996</v>
      </c>
      <c r="BM83" s="33">
        <f t="shared" si="74"/>
        <v>2.8000000000000003</v>
      </c>
      <c r="BN83" s="33">
        <f t="shared" si="74"/>
        <v>0</v>
      </c>
      <c r="BO83" s="33">
        <f t="shared" si="74"/>
        <v>2.198</v>
      </c>
      <c r="BP83" s="33">
        <f t="shared" si="74"/>
        <v>0.66224000000000005</v>
      </c>
      <c r="BQ83" s="33">
        <f t="shared" si="74"/>
        <v>6.6000000000000003E-2</v>
      </c>
      <c r="BR83" s="33">
        <f t="shared" ref="BR83" si="76">BR78*BR81</f>
        <v>0</v>
      </c>
      <c r="BS83" s="34">
        <f>SUM(D83:BQ83)</f>
        <v>67.607730000000004</v>
      </c>
      <c r="BT83" s="35">
        <f>BS83/$C$9</f>
        <v>67.607730000000004</v>
      </c>
    </row>
    <row r="84" spans="1:72" ht="17.399999999999999" x14ac:dyDescent="0.35">
      <c r="A84" s="31"/>
      <c r="B84" s="32" t="s">
        <v>30</v>
      </c>
      <c r="C84" s="105"/>
      <c r="D84" s="33">
        <f t="shared" ref="D84:BQ84" si="77">D78*D81</f>
        <v>1.7090000000000001</v>
      </c>
      <c r="E84" s="33">
        <f t="shared" si="77"/>
        <v>3.6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5.8666499999999999</v>
      </c>
      <c r="L84" s="33">
        <f t="shared" si="77"/>
        <v>2.0415999999999999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4.0140000000000002E-2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1.8201000000000001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8.6129999999999995</v>
      </c>
      <c r="BE84" s="33">
        <f t="shared" si="77"/>
        <v>19.96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1.76</v>
      </c>
      <c r="BK84" s="33">
        <f t="shared" si="77"/>
        <v>0.75600000000000001</v>
      </c>
      <c r="BL84" s="33">
        <f t="shared" si="77"/>
        <v>0.58499999999999996</v>
      </c>
      <c r="BM84" s="33">
        <f t="shared" si="77"/>
        <v>2.8000000000000003</v>
      </c>
      <c r="BN84" s="33">
        <f t="shared" si="77"/>
        <v>0</v>
      </c>
      <c r="BO84" s="33">
        <f t="shared" si="77"/>
        <v>2.198</v>
      </c>
      <c r="BP84" s="33">
        <f t="shared" si="77"/>
        <v>0.66224000000000005</v>
      </c>
      <c r="BQ84" s="33">
        <f t="shared" si="77"/>
        <v>6.6000000000000003E-2</v>
      </c>
      <c r="BR84" s="33">
        <f t="shared" ref="BR84" si="79">BR78*BR81</f>
        <v>0</v>
      </c>
      <c r="BS84" s="34">
        <f>SUM(D84:BQ84)</f>
        <v>67.607730000000004</v>
      </c>
      <c r="BT84" s="35">
        <f>BS84/$C$9</f>
        <v>67.607730000000004</v>
      </c>
    </row>
    <row r="86" spans="1:72" x14ac:dyDescent="0.3">
      <c r="AK86" s="2"/>
    </row>
    <row r="87" spans="1:72" ht="15" customHeight="1" x14ac:dyDescent="0.3">
      <c r="A87" s="94"/>
      <c r="B87" s="4" t="s">
        <v>3</v>
      </c>
      <c r="C87" s="90" t="s">
        <v>4</v>
      </c>
      <c r="D87" s="92" t="str">
        <f t="shared" ref="D87:BQ87" si="80">D53</f>
        <v>Хлеб пшеничный</v>
      </c>
      <c r="E87" s="92" t="str">
        <f t="shared" si="80"/>
        <v>Хлеб ржано-пшеничный</v>
      </c>
      <c r="F87" s="92" t="str">
        <f t="shared" si="80"/>
        <v>Сахар</v>
      </c>
      <c r="G87" s="92" t="str">
        <f t="shared" si="80"/>
        <v>Чай</v>
      </c>
      <c r="H87" s="92" t="str">
        <f t="shared" si="80"/>
        <v>Какао</v>
      </c>
      <c r="I87" s="92" t="str">
        <f t="shared" si="80"/>
        <v>Кофейный напиток</v>
      </c>
      <c r="J87" s="92" t="str">
        <f t="shared" si="80"/>
        <v>Молоко 2,5%</v>
      </c>
      <c r="K87" s="92" t="str">
        <f t="shared" si="80"/>
        <v>Масло сливочное</v>
      </c>
      <c r="L87" s="92" t="str">
        <f t="shared" si="80"/>
        <v>Сметана 15%</v>
      </c>
      <c r="M87" s="92" t="str">
        <f t="shared" si="80"/>
        <v>Молоко сухое</v>
      </c>
      <c r="N87" s="92" t="str">
        <f t="shared" si="80"/>
        <v>Снежок 2,5 %</v>
      </c>
      <c r="O87" s="92" t="str">
        <f t="shared" si="80"/>
        <v>Творог 5%</v>
      </c>
      <c r="P87" s="92" t="str">
        <f t="shared" si="80"/>
        <v>Молоко сгущенное</v>
      </c>
      <c r="Q87" s="92" t="str">
        <f t="shared" si="80"/>
        <v xml:space="preserve">Джем Сава </v>
      </c>
      <c r="R87" s="92" t="str">
        <f t="shared" si="80"/>
        <v>Сыр</v>
      </c>
      <c r="S87" s="92" t="str">
        <f>S53</f>
        <v>Зеленый горошек</v>
      </c>
      <c r="T87" s="92" t="str">
        <f>T53</f>
        <v>Кукуруза консервирован.</v>
      </c>
      <c r="U87" s="92" t="str">
        <f>U53</f>
        <v>Консервы рыбные</v>
      </c>
      <c r="V87" s="92" t="str">
        <f>V53</f>
        <v>Огурцы консервирован.</v>
      </c>
      <c r="W87" s="92" t="str">
        <f>W53</f>
        <v>Огурцы свежие</v>
      </c>
      <c r="X87" s="92" t="str">
        <f t="shared" si="80"/>
        <v>Яйцо</v>
      </c>
      <c r="Y87" s="92" t="str">
        <f t="shared" si="80"/>
        <v>Икра кабачковая</v>
      </c>
      <c r="Z87" s="92" t="str">
        <f t="shared" si="80"/>
        <v>Изюм</v>
      </c>
      <c r="AA87" s="92" t="str">
        <f t="shared" si="80"/>
        <v>Курага</v>
      </c>
      <c r="AB87" s="92" t="str">
        <f t="shared" si="80"/>
        <v>Чернослив</v>
      </c>
      <c r="AC87" s="92" t="str">
        <f t="shared" si="80"/>
        <v>Шиповник</v>
      </c>
      <c r="AD87" s="92" t="str">
        <f t="shared" si="80"/>
        <v>Сухофрукты</v>
      </c>
      <c r="AE87" s="92" t="str">
        <f t="shared" si="80"/>
        <v>Ягода свежемороженная</v>
      </c>
      <c r="AF87" s="92" t="str">
        <f t="shared" ref="AF87:AI87" si="81">AF53</f>
        <v>Апельсин</v>
      </c>
      <c r="AG87" s="92" t="str">
        <f t="shared" si="81"/>
        <v>Банан</v>
      </c>
      <c r="AH87" s="92" t="str">
        <f t="shared" si="81"/>
        <v>Лимон</v>
      </c>
      <c r="AI87" s="92" t="str">
        <f t="shared" si="81"/>
        <v>Яблоко</v>
      </c>
      <c r="AJ87" s="92" t="str">
        <f t="shared" si="80"/>
        <v>Кисель</v>
      </c>
      <c r="AK87" s="92" t="str">
        <f t="shared" si="80"/>
        <v xml:space="preserve">Сок </v>
      </c>
      <c r="AL87" s="92" t="str">
        <f t="shared" si="80"/>
        <v>Макаронные изделия</v>
      </c>
      <c r="AM87" s="92" t="str">
        <f t="shared" si="80"/>
        <v>Мука</v>
      </c>
      <c r="AN87" s="92" t="str">
        <f t="shared" si="80"/>
        <v>Дрожжи</v>
      </c>
      <c r="AO87" s="92" t="str">
        <f t="shared" si="80"/>
        <v>Печенье</v>
      </c>
      <c r="AP87" s="92" t="str">
        <f t="shared" si="80"/>
        <v>Пряники</v>
      </c>
      <c r="AQ87" s="92" t="str">
        <f t="shared" si="80"/>
        <v>Вафли</v>
      </c>
      <c r="AR87" s="92" t="str">
        <f t="shared" si="80"/>
        <v>Конфеты</v>
      </c>
      <c r="AS87" s="92" t="str">
        <f t="shared" si="80"/>
        <v>Повидло Сава</v>
      </c>
      <c r="AT87" s="92" t="str">
        <f t="shared" si="80"/>
        <v>Крупа геркулес</v>
      </c>
      <c r="AU87" s="92" t="str">
        <f t="shared" si="80"/>
        <v>Крупа горох</v>
      </c>
      <c r="AV87" s="92" t="str">
        <f t="shared" si="80"/>
        <v>Крупа гречневая</v>
      </c>
      <c r="AW87" s="92" t="str">
        <f t="shared" si="80"/>
        <v>Крупа кукурузная</v>
      </c>
      <c r="AX87" s="92" t="str">
        <f t="shared" si="80"/>
        <v>Крупа манная</v>
      </c>
      <c r="AY87" s="92" t="str">
        <f t="shared" si="80"/>
        <v>Крупа перловая</v>
      </c>
      <c r="AZ87" s="92" t="str">
        <f t="shared" si="80"/>
        <v>Крупа пшеничная</v>
      </c>
      <c r="BA87" s="92" t="str">
        <f t="shared" si="80"/>
        <v>Крупа пшено</v>
      </c>
      <c r="BB87" s="92" t="str">
        <f t="shared" si="80"/>
        <v>Крупа ячневая</v>
      </c>
      <c r="BC87" s="92" t="str">
        <f t="shared" si="80"/>
        <v>Рис</v>
      </c>
      <c r="BD87" s="92" t="str">
        <f t="shared" si="80"/>
        <v>Цыпленок бройлер</v>
      </c>
      <c r="BE87" s="92" t="str">
        <f t="shared" si="80"/>
        <v>Филе куриное</v>
      </c>
      <c r="BF87" s="92" t="str">
        <f t="shared" si="80"/>
        <v>Фарш говяжий</v>
      </c>
      <c r="BG87" s="92" t="str">
        <f t="shared" si="80"/>
        <v>Печень куриная</v>
      </c>
      <c r="BH87" s="92" t="str">
        <f t="shared" si="80"/>
        <v>Филе минтая</v>
      </c>
      <c r="BI87" s="92" t="str">
        <f t="shared" si="80"/>
        <v>Филе сельди слабосол.</v>
      </c>
      <c r="BJ87" s="92" t="str">
        <f t="shared" si="80"/>
        <v>Картофель</v>
      </c>
      <c r="BK87" s="92" t="str">
        <f t="shared" si="80"/>
        <v>Морковь</v>
      </c>
      <c r="BL87" s="92" t="str">
        <f t="shared" si="80"/>
        <v>Лук</v>
      </c>
      <c r="BM87" s="92" t="str">
        <f t="shared" si="80"/>
        <v>Капуста</v>
      </c>
      <c r="BN87" s="92" t="str">
        <f t="shared" si="80"/>
        <v>Свекла</v>
      </c>
      <c r="BO87" s="92" t="str">
        <f t="shared" si="80"/>
        <v>Томатная паста</v>
      </c>
      <c r="BP87" s="92" t="str">
        <f t="shared" si="80"/>
        <v>Масло растительное</v>
      </c>
      <c r="BQ87" s="92" t="str">
        <f t="shared" si="80"/>
        <v>Соль</v>
      </c>
      <c r="BR87" s="92" t="str">
        <f t="shared" ref="BR87" si="82">BR53</f>
        <v>Аскорбиновая кислота</v>
      </c>
      <c r="BS87" s="96" t="s">
        <v>5</v>
      </c>
      <c r="BT87" s="96" t="s">
        <v>6</v>
      </c>
    </row>
    <row r="88" spans="1:72" ht="36" customHeight="1" x14ac:dyDescent="0.3">
      <c r="A88" s="95"/>
      <c r="B88" s="5" t="s">
        <v>7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6"/>
      <c r="BT88" s="96"/>
    </row>
    <row r="89" spans="1:72" x14ac:dyDescent="0.3">
      <c r="A89" s="97" t="s">
        <v>18</v>
      </c>
      <c r="B89" s="6" t="str">
        <f>B21</f>
        <v>Напиток из шиповника</v>
      </c>
      <c r="C89" s="98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97"/>
      <c r="B90" s="6" t="str">
        <f>B22</f>
        <v>Булочка домашняя</v>
      </c>
      <c r="C90" s="99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97"/>
      <c r="B91" s="6">
        <f>B23</f>
        <v>0</v>
      </c>
      <c r="C91" s="99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97"/>
      <c r="B92" s="6">
        <f>B24</f>
        <v>0</v>
      </c>
      <c r="C92" s="99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97"/>
      <c r="B93" s="6">
        <f>B25</f>
        <v>0</v>
      </c>
      <c r="C93" s="100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26</v>
      </c>
      <c r="C97" s="29" t="s">
        <v>27</v>
      </c>
      <c r="D97" s="30">
        <f t="shared" ref="D97:BQ97" si="97">D45</f>
        <v>85.45</v>
      </c>
      <c r="E97" s="30">
        <f t="shared" si="97"/>
        <v>90</v>
      </c>
      <c r="F97" s="30">
        <f t="shared" si="97"/>
        <v>82</v>
      </c>
      <c r="G97" s="30">
        <f t="shared" si="97"/>
        <v>624</v>
      </c>
      <c r="H97" s="30">
        <f t="shared" si="97"/>
        <v>1490</v>
      </c>
      <c r="I97" s="30">
        <f t="shared" si="97"/>
        <v>720</v>
      </c>
      <c r="J97" s="30">
        <f t="shared" si="97"/>
        <v>90.57</v>
      </c>
      <c r="K97" s="30">
        <f t="shared" si="97"/>
        <v>1173.33</v>
      </c>
      <c r="L97" s="30">
        <f t="shared" si="97"/>
        <v>255.2</v>
      </c>
      <c r="M97" s="30">
        <f t="shared" si="97"/>
        <v>738</v>
      </c>
      <c r="N97" s="30">
        <f t="shared" si="97"/>
        <v>126.38</v>
      </c>
      <c r="O97" s="30">
        <f t="shared" si="97"/>
        <v>400.71</v>
      </c>
      <c r="P97" s="30">
        <f t="shared" si="97"/>
        <v>434.21</v>
      </c>
      <c r="Q97" s="30">
        <f t="shared" si="97"/>
        <v>400</v>
      </c>
      <c r="R97" s="30">
        <f t="shared" si="97"/>
        <v>1210</v>
      </c>
      <c r="S97" s="30">
        <f>S45</f>
        <v>207.5</v>
      </c>
      <c r="T97" s="30">
        <f>T45</f>
        <v>276.47000000000003</v>
      </c>
      <c r="U97" s="30">
        <f>U45</f>
        <v>852</v>
      </c>
      <c r="V97" s="30">
        <f>V45</f>
        <v>394.52</v>
      </c>
      <c r="W97" s="30">
        <f>W45</f>
        <v>329</v>
      </c>
      <c r="X97" s="30">
        <f t="shared" si="97"/>
        <v>11</v>
      </c>
      <c r="Y97" s="30">
        <f t="shared" si="97"/>
        <v>0</v>
      </c>
      <c r="Z97" s="30">
        <f t="shared" si="97"/>
        <v>492</v>
      </c>
      <c r="AA97" s="30">
        <f t="shared" si="97"/>
        <v>382</v>
      </c>
      <c r="AB97" s="30">
        <f t="shared" si="97"/>
        <v>341</v>
      </c>
      <c r="AC97" s="30">
        <f t="shared" si="97"/>
        <v>261</v>
      </c>
      <c r="AD97" s="30">
        <f t="shared" si="97"/>
        <v>125</v>
      </c>
      <c r="AE97" s="30">
        <f t="shared" si="97"/>
        <v>607</v>
      </c>
      <c r="AF97" s="30"/>
      <c r="AG97" s="30"/>
      <c r="AH97" s="30">
        <f t="shared" si="97"/>
        <v>225</v>
      </c>
      <c r="AI97" s="30"/>
      <c r="AJ97" s="30">
        <f t="shared" si="97"/>
        <v>227.27</v>
      </c>
      <c r="AK97" s="30">
        <f t="shared" si="97"/>
        <v>89</v>
      </c>
      <c r="AL97" s="30">
        <f t="shared" si="97"/>
        <v>62</v>
      </c>
      <c r="AM97" s="30">
        <f t="shared" si="97"/>
        <v>44.6</v>
      </c>
      <c r="AN97" s="30">
        <f t="shared" si="97"/>
        <v>240</v>
      </c>
      <c r="AO97" s="30">
        <f t="shared" si="97"/>
        <v>262</v>
      </c>
      <c r="AP97" s="30">
        <f t="shared" si="97"/>
        <v>0</v>
      </c>
      <c r="AQ97" s="30">
        <f t="shared" si="97"/>
        <v>428</v>
      </c>
      <c r="AR97" s="30">
        <f t="shared" si="97"/>
        <v>0</v>
      </c>
      <c r="AS97" s="30">
        <f t="shared" si="97"/>
        <v>240.23</v>
      </c>
      <c r="AT97" s="30">
        <f t="shared" si="97"/>
        <v>72.5</v>
      </c>
      <c r="AU97" s="30">
        <f t="shared" si="97"/>
        <v>69.33</v>
      </c>
      <c r="AV97" s="30">
        <f t="shared" si="97"/>
        <v>60.67</v>
      </c>
      <c r="AW97" s="30">
        <f t="shared" si="97"/>
        <v>68.569999999999993</v>
      </c>
      <c r="AX97" s="30">
        <f t="shared" si="97"/>
        <v>75.709999999999994</v>
      </c>
      <c r="AY97" s="30">
        <f t="shared" si="97"/>
        <v>53.75</v>
      </c>
      <c r="AZ97" s="30">
        <f t="shared" si="97"/>
        <v>81.430000000000007</v>
      </c>
      <c r="BA97" s="30">
        <f t="shared" si="97"/>
        <v>68.67</v>
      </c>
      <c r="BB97" s="30">
        <f t="shared" si="97"/>
        <v>60</v>
      </c>
      <c r="BC97" s="30">
        <f t="shared" si="97"/>
        <v>137.33000000000001</v>
      </c>
      <c r="BD97" s="30">
        <f t="shared" si="97"/>
        <v>319</v>
      </c>
      <c r="BE97" s="30">
        <f t="shared" si="97"/>
        <v>499</v>
      </c>
      <c r="BF97" s="30">
        <f t="shared" si="97"/>
        <v>578</v>
      </c>
      <c r="BG97" s="30">
        <f t="shared" si="97"/>
        <v>276</v>
      </c>
      <c r="BH97" s="30">
        <f t="shared" si="97"/>
        <v>499</v>
      </c>
      <c r="BI97" s="30">
        <f t="shared" si="97"/>
        <v>0</v>
      </c>
      <c r="BJ97" s="30">
        <f t="shared" si="97"/>
        <v>55</v>
      </c>
      <c r="BK97" s="30">
        <f t="shared" si="97"/>
        <v>36</v>
      </c>
      <c r="BL97" s="30">
        <f t="shared" si="97"/>
        <v>39</v>
      </c>
      <c r="BM97" s="30">
        <f t="shared" si="97"/>
        <v>56</v>
      </c>
      <c r="BN97" s="30">
        <f t="shared" si="97"/>
        <v>59</v>
      </c>
      <c r="BO97" s="30">
        <f t="shared" si="97"/>
        <v>314</v>
      </c>
      <c r="BP97" s="30">
        <f t="shared" si="97"/>
        <v>165.56</v>
      </c>
      <c r="BQ97" s="30">
        <f t="shared" si="97"/>
        <v>22</v>
      </c>
      <c r="BR97" s="30">
        <f t="shared" ref="BR97" si="9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 t="shared" ref="D98:BQ98" si="99">D97/1000</f>
        <v>8.5449999999999998E-2</v>
      </c>
      <c r="E98" s="23">
        <f t="shared" si="99"/>
        <v>0.09</v>
      </c>
      <c r="F98" s="23">
        <f t="shared" si="99"/>
        <v>8.2000000000000003E-2</v>
      </c>
      <c r="G98" s="23">
        <f t="shared" si="99"/>
        <v>0.624</v>
      </c>
      <c r="H98" s="23">
        <f t="shared" si="99"/>
        <v>1.49</v>
      </c>
      <c r="I98" s="23">
        <f t="shared" si="99"/>
        <v>0.72</v>
      </c>
      <c r="J98" s="23">
        <f t="shared" si="99"/>
        <v>9.0569999999999998E-2</v>
      </c>
      <c r="K98" s="23">
        <f t="shared" si="99"/>
        <v>1.17333</v>
      </c>
      <c r="L98" s="23">
        <f t="shared" si="99"/>
        <v>0.25519999999999998</v>
      </c>
      <c r="M98" s="23">
        <f t="shared" si="99"/>
        <v>0.73799999999999999</v>
      </c>
      <c r="N98" s="23">
        <f t="shared" si="99"/>
        <v>0.12637999999999999</v>
      </c>
      <c r="O98" s="23">
        <f t="shared" si="99"/>
        <v>0.40070999999999996</v>
      </c>
      <c r="P98" s="23">
        <f t="shared" si="99"/>
        <v>0.43420999999999998</v>
      </c>
      <c r="Q98" s="23">
        <f t="shared" si="99"/>
        <v>0.4</v>
      </c>
      <c r="R98" s="23">
        <f t="shared" si="99"/>
        <v>1.21</v>
      </c>
      <c r="S98" s="23">
        <f>S97/1000</f>
        <v>0.20749999999999999</v>
      </c>
      <c r="T98" s="23">
        <f>T97/1000</f>
        <v>0.27647000000000005</v>
      </c>
      <c r="U98" s="23">
        <f>U97/1000</f>
        <v>0.85199999999999998</v>
      </c>
      <c r="V98" s="23">
        <f>V97/1000</f>
        <v>0.39451999999999998</v>
      </c>
      <c r="W98" s="23">
        <f>W97/1000</f>
        <v>0.32900000000000001</v>
      </c>
      <c r="X98" s="23">
        <f t="shared" si="99"/>
        <v>1.0999999999999999E-2</v>
      </c>
      <c r="Y98" s="23">
        <f t="shared" si="99"/>
        <v>0</v>
      </c>
      <c r="Z98" s="23">
        <f t="shared" si="99"/>
        <v>0.49199999999999999</v>
      </c>
      <c r="AA98" s="23">
        <f t="shared" si="99"/>
        <v>0.38200000000000001</v>
      </c>
      <c r="AB98" s="23">
        <f t="shared" si="99"/>
        <v>0.34100000000000003</v>
      </c>
      <c r="AC98" s="23">
        <f t="shared" si="99"/>
        <v>0.26100000000000001</v>
      </c>
      <c r="AD98" s="23">
        <f t="shared" si="99"/>
        <v>0.125</v>
      </c>
      <c r="AE98" s="23">
        <f t="shared" si="99"/>
        <v>0.60699999999999998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0.22500000000000001</v>
      </c>
      <c r="AI98" s="23">
        <f t="shared" si="100"/>
        <v>0</v>
      </c>
      <c r="AJ98" s="23">
        <f t="shared" si="99"/>
        <v>0.22727</v>
      </c>
      <c r="AK98" s="23">
        <f t="shared" si="99"/>
        <v>8.8999999999999996E-2</v>
      </c>
      <c r="AL98" s="23">
        <f t="shared" si="99"/>
        <v>6.2E-2</v>
      </c>
      <c r="AM98" s="23">
        <f t="shared" si="99"/>
        <v>4.4600000000000001E-2</v>
      </c>
      <c r="AN98" s="23">
        <f t="shared" si="99"/>
        <v>0.24</v>
      </c>
      <c r="AO98" s="23">
        <f t="shared" si="99"/>
        <v>0.26200000000000001</v>
      </c>
      <c r="AP98" s="23">
        <f t="shared" si="99"/>
        <v>0</v>
      </c>
      <c r="AQ98" s="23">
        <f t="shared" si="99"/>
        <v>0.42799999999999999</v>
      </c>
      <c r="AR98" s="23">
        <f t="shared" si="99"/>
        <v>0</v>
      </c>
      <c r="AS98" s="23">
        <f t="shared" si="99"/>
        <v>0.24023</v>
      </c>
      <c r="AT98" s="23">
        <f t="shared" si="99"/>
        <v>7.2499999999999995E-2</v>
      </c>
      <c r="AU98" s="23">
        <f t="shared" si="99"/>
        <v>6.9330000000000003E-2</v>
      </c>
      <c r="AV98" s="23">
        <f t="shared" si="99"/>
        <v>6.0670000000000002E-2</v>
      </c>
      <c r="AW98" s="23">
        <f t="shared" si="99"/>
        <v>6.8569999999999992E-2</v>
      </c>
      <c r="AX98" s="23">
        <f t="shared" si="99"/>
        <v>7.571E-2</v>
      </c>
      <c r="AY98" s="23">
        <f t="shared" si="99"/>
        <v>5.3749999999999999E-2</v>
      </c>
      <c r="AZ98" s="23">
        <f t="shared" si="99"/>
        <v>8.1430000000000002E-2</v>
      </c>
      <c r="BA98" s="23">
        <f t="shared" si="99"/>
        <v>6.8669999999999995E-2</v>
      </c>
      <c r="BB98" s="23">
        <f t="shared" si="99"/>
        <v>0.06</v>
      </c>
      <c r="BC98" s="23">
        <f t="shared" si="99"/>
        <v>0.13733000000000001</v>
      </c>
      <c r="BD98" s="23">
        <f t="shared" si="99"/>
        <v>0.31900000000000001</v>
      </c>
      <c r="BE98" s="23">
        <f t="shared" si="99"/>
        <v>0.499</v>
      </c>
      <c r="BF98" s="23">
        <f t="shared" si="99"/>
        <v>0.57799999999999996</v>
      </c>
      <c r="BG98" s="23">
        <f t="shared" si="99"/>
        <v>0.27600000000000002</v>
      </c>
      <c r="BH98" s="23">
        <f t="shared" si="99"/>
        <v>0.499</v>
      </c>
      <c r="BI98" s="23">
        <f t="shared" si="99"/>
        <v>0</v>
      </c>
      <c r="BJ98" s="23">
        <f t="shared" si="99"/>
        <v>5.5E-2</v>
      </c>
      <c r="BK98" s="23">
        <f t="shared" si="99"/>
        <v>3.5999999999999997E-2</v>
      </c>
      <c r="BL98" s="23">
        <f t="shared" si="99"/>
        <v>3.9E-2</v>
      </c>
      <c r="BM98" s="23">
        <f t="shared" si="99"/>
        <v>5.6000000000000001E-2</v>
      </c>
      <c r="BN98" s="23">
        <f t="shared" si="99"/>
        <v>5.8999999999999997E-2</v>
      </c>
      <c r="BO98" s="23">
        <f t="shared" si="99"/>
        <v>0.314</v>
      </c>
      <c r="BP98" s="23">
        <f t="shared" si="99"/>
        <v>0.16556000000000001</v>
      </c>
      <c r="BQ98" s="23">
        <f t="shared" si="99"/>
        <v>2.1999999999999999E-2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29</v>
      </c>
      <c r="C99" s="105"/>
      <c r="D99" s="33">
        <f t="shared" ref="D99:BQ99" si="102">D95*D97</f>
        <v>0</v>
      </c>
      <c r="E99" s="33">
        <f t="shared" si="102"/>
        <v>0</v>
      </c>
      <c r="F99" s="33">
        <f t="shared" si="102"/>
        <v>1.353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1.2679799999999999</v>
      </c>
      <c r="K99" s="33">
        <f t="shared" si="102"/>
        <v>9.3866399999999999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0.84589999999999999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2.61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1.5610000000000002</v>
      </c>
      <c r="AN99" s="33">
        <f t="shared" si="102"/>
        <v>0.192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2.2000000000000001E-3</v>
      </c>
      <c r="BR99" s="33">
        <f t="shared" ref="BR99" si="104">BR95*BR97</f>
        <v>0</v>
      </c>
      <c r="BS99" s="34">
        <f>SUM(D99:BQ99)</f>
        <v>17.218719999999998</v>
      </c>
      <c r="BT99" s="35">
        <f>BS99/$C$9</f>
        <v>17.218719999999998</v>
      </c>
    </row>
    <row r="100" spans="1:72" ht="17.399999999999999" x14ac:dyDescent="0.35">
      <c r="A100" s="31"/>
      <c r="B100" s="32" t="s">
        <v>30</v>
      </c>
      <c r="C100" s="105"/>
      <c r="D100" s="33">
        <f t="shared" ref="D100:BQ100" si="105">D95*D97</f>
        <v>0</v>
      </c>
      <c r="E100" s="33">
        <f t="shared" si="105"/>
        <v>0</v>
      </c>
      <c r="F100" s="33">
        <f t="shared" si="105"/>
        <v>1.353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1.2679799999999999</v>
      </c>
      <c r="K100" s="33">
        <f t="shared" si="105"/>
        <v>9.3866399999999999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0.84589999999999999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2.61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1.5610000000000002</v>
      </c>
      <c r="AN100" s="33">
        <f t="shared" si="105"/>
        <v>0.192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2.2000000000000001E-3</v>
      </c>
      <c r="BR100" s="33">
        <f t="shared" ref="BR100" si="107">BR95*BR97</f>
        <v>0</v>
      </c>
      <c r="BS100" s="34">
        <f>SUM(D100:BQ100)</f>
        <v>17.218719999999998</v>
      </c>
      <c r="BT100" s="35">
        <f>BS100/$C$9</f>
        <v>17.218719999999998</v>
      </c>
    </row>
    <row r="102" spans="1:72" x14ac:dyDescent="0.3">
      <c r="AK102" s="2"/>
    </row>
    <row r="103" spans="1:72" ht="15" customHeight="1" x14ac:dyDescent="0.3">
      <c r="A103" s="94"/>
      <c r="B103" s="4" t="s">
        <v>3</v>
      </c>
      <c r="C103" s="90" t="s">
        <v>4</v>
      </c>
      <c r="D103" s="92" t="str">
        <f t="shared" ref="D103:BQ103" si="108">D53</f>
        <v>Хлеб пшеничный</v>
      </c>
      <c r="E103" s="92" t="str">
        <f t="shared" si="108"/>
        <v>Хлеб ржано-пшеничный</v>
      </c>
      <c r="F103" s="92" t="str">
        <f t="shared" si="108"/>
        <v>Сахар</v>
      </c>
      <c r="G103" s="92" t="str">
        <f t="shared" si="108"/>
        <v>Чай</v>
      </c>
      <c r="H103" s="92" t="str">
        <f t="shared" si="108"/>
        <v>Какао</v>
      </c>
      <c r="I103" s="92" t="str">
        <f t="shared" si="108"/>
        <v>Кофейный напиток</v>
      </c>
      <c r="J103" s="92" t="str">
        <f t="shared" si="108"/>
        <v>Молоко 2,5%</v>
      </c>
      <c r="K103" s="92" t="str">
        <f t="shared" si="108"/>
        <v>Масло сливочное</v>
      </c>
      <c r="L103" s="92" t="str">
        <f t="shared" si="108"/>
        <v>Сметана 15%</v>
      </c>
      <c r="M103" s="92" t="str">
        <f t="shared" si="108"/>
        <v>Молоко сухое</v>
      </c>
      <c r="N103" s="92" t="str">
        <f t="shared" si="108"/>
        <v>Снежок 2,5 %</v>
      </c>
      <c r="O103" s="92" t="str">
        <f t="shared" si="108"/>
        <v>Творог 5%</v>
      </c>
      <c r="P103" s="92" t="str">
        <f t="shared" si="108"/>
        <v>Молоко сгущенное</v>
      </c>
      <c r="Q103" s="92" t="str">
        <f t="shared" si="108"/>
        <v xml:space="preserve">Джем Сава </v>
      </c>
      <c r="R103" s="92" t="str">
        <f t="shared" si="108"/>
        <v>Сыр</v>
      </c>
      <c r="S103" s="92" t="str">
        <f>S53</f>
        <v>Зеленый горошек</v>
      </c>
      <c r="T103" s="92" t="str">
        <f>T53</f>
        <v>Кукуруза консервирован.</v>
      </c>
      <c r="U103" s="92" t="str">
        <f>U53</f>
        <v>Консервы рыбные</v>
      </c>
      <c r="V103" s="92" t="str">
        <f>V53</f>
        <v>Огурцы консервирован.</v>
      </c>
      <c r="W103" s="92" t="str">
        <f>W53</f>
        <v>Огурцы свежие</v>
      </c>
      <c r="X103" s="92" t="str">
        <f t="shared" si="108"/>
        <v>Яйцо</v>
      </c>
      <c r="Y103" s="92" t="str">
        <f t="shared" si="108"/>
        <v>Икра кабачковая</v>
      </c>
      <c r="Z103" s="92" t="str">
        <f t="shared" si="108"/>
        <v>Изюм</v>
      </c>
      <c r="AA103" s="92" t="str">
        <f t="shared" si="108"/>
        <v>Курага</v>
      </c>
      <c r="AB103" s="92" t="str">
        <f t="shared" si="108"/>
        <v>Чернослив</v>
      </c>
      <c r="AC103" s="92" t="str">
        <f t="shared" si="108"/>
        <v>Шиповник</v>
      </c>
      <c r="AD103" s="92" t="str">
        <f t="shared" si="108"/>
        <v>Сухофрукты</v>
      </c>
      <c r="AE103" s="92" t="str">
        <f t="shared" si="108"/>
        <v>Ягода свежемороженная</v>
      </c>
      <c r="AF103" s="92" t="str">
        <f t="shared" ref="AF103:AI103" si="109">AF53</f>
        <v>Апельсин</v>
      </c>
      <c r="AG103" s="92" t="str">
        <f t="shared" si="109"/>
        <v>Банан</v>
      </c>
      <c r="AH103" s="92" t="str">
        <f t="shared" si="109"/>
        <v>Лимон</v>
      </c>
      <c r="AI103" s="92" t="str">
        <f t="shared" si="109"/>
        <v>Яблоко</v>
      </c>
      <c r="AJ103" s="92" t="str">
        <f t="shared" si="108"/>
        <v>Кисель</v>
      </c>
      <c r="AK103" s="92" t="str">
        <f t="shared" si="108"/>
        <v xml:space="preserve">Сок </v>
      </c>
      <c r="AL103" s="92" t="str">
        <f t="shared" si="108"/>
        <v>Макаронные изделия</v>
      </c>
      <c r="AM103" s="92" t="str">
        <f t="shared" si="108"/>
        <v>Мука</v>
      </c>
      <c r="AN103" s="92" t="str">
        <f t="shared" si="108"/>
        <v>Дрожжи</v>
      </c>
      <c r="AO103" s="92" t="str">
        <f t="shared" si="108"/>
        <v>Печенье</v>
      </c>
      <c r="AP103" s="92" t="str">
        <f t="shared" si="108"/>
        <v>Пряники</v>
      </c>
      <c r="AQ103" s="92" t="str">
        <f t="shared" si="108"/>
        <v>Вафли</v>
      </c>
      <c r="AR103" s="92" t="str">
        <f t="shared" si="108"/>
        <v>Конфеты</v>
      </c>
      <c r="AS103" s="92" t="str">
        <f t="shared" si="108"/>
        <v>Повидло Сава</v>
      </c>
      <c r="AT103" s="92" t="str">
        <f t="shared" si="108"/>
        <v>Крупа геркулес</v>
      </c>
      <c r="AU103" s="92" t="str">
        <f t="shared" si="108"/>
        <v>Крупа горох</v>
      </c>
      <c r="AV103" s="92" t="str">
        <f t="shared" si="108"/>
        <v>Крупа гречневая</v>
      </c>
      <c r="AW103" s="92" t="str">
        <f t="shared" si="108"/>
        <v>Крупа кукурузная</v>
      </c>
      <c r="AX103" s="92" t="str">
        <f t="shared" si="108"/>
        <v>Крупа манная</v>
      </c>
      <c r="AY103" s="92" t="str">
        <f t="shared" si="108"/>
        <v>Крупа перловая</v>
      </c>
      <c r="AZ103" s="92" t="str">
        <f t="shared" si="108"/>
        <v>Крупа пшеничная</v>
      </c>
      <c r="BA103" s="92" t="str">
        <f t="shared" si="108"/>
        <v>Крупа пшено</v>
      </c>
      <c r="BB103" s="92" t="str">
        <f t="shared" si="108"/>
        <v>Крупа ячневая</v>
      </c>
      <c r="BC103" s="92" t="str">
        <f t="shared" si="108"/>
        <v>Рис</v>
      </c>
      <c r="BD103" s="92" t="str">
        <f t="shared" si="108"/>
        <v>Цыпленок бройлер</v>
      </c>
      <c r="BE103" s="92" t="str">
        <f t="shared" si="108"/>
        <v>Филе куриное</v>
      </c>
      <c r="BF103" s="92" t="str">
        <f t="shared" si="108"/>
        <v>Фарш говяжий</v>
      </c>
      <c r="BG103" s="92" t="str">
        <f t="shared" si="108"/>
        <v>Печень куриная</v>
      </c>
      <c r="BH103" s="92" t="str">
        <f t="shared" si="108"/>
        <v>Филе минтая</v>
      </c>
      <c r="BI103" s="92" t="str">
        <f t="shared" si="108"/>
        <v>Филе сельди слабосол.</v>
      </c>
      <c r="BJ103" s="92" t="str">
        <f t="shared" si="108"/>
        <v>Картофель</v>
      </c>
      <c r="BK103" s="92" t="str">
        <f t="shared" si="108"/>
        <v>Морковь</v>
      </c>
      <c r="BL103" s="92" t="str">
        <f t="shared" si="108"/>
        <v>Лук</v>
      </c>
      <c r="BM103" s="92" t="str">
        <f t="shared" si="108"/>
        <v>Капуста</v>
      </c>
      <c r="BN103" s="92" t="str">
        <f t="shared" si="108"/>
        <v>Свекла</v>
      </c>
      <c r="BO103" s="92" t="str">
        <f t="shared" si="108"/>
        <v>Томатная паста</v>
      </c>
      <c r="BP103" s="92" t="str">
        <f t="shared" si="108"/>
        <v>Масло растительное</v>
      </c>
      <c r="BQ103" s="92" t="str">
        <f t="shared" si="108"/>
        <v>Соль</v>
      </c>
      <c r="BR103" s="92" t="str">
        <f t="shared" ref="BR103" si="110">BR53</f>
        <v>Аскорбиновая кислота</v>
      </c>
      <c r="BS103" s="96" t="s">
        <v>5</v>
      </c>
      <c r="BT103" s="96" t="s">
        <v>6</v>
      </c>
    </row>
    <row r="104" spans="1:72" ht="36" customHeight="1" x14ac:dyDescent="0.3">
      <c r="A104" s="95"/>
      <c r="B104" s="5" t="s">
        <v>7</v>
      </c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6"/>
      <c r="BT104" s="96"/>
    </row>
    <row r="105" spans="1:72" ht="15" customHeight="1" x14ac:dyDescent="0.3">
      <c r="A105" s="97" t="s">
        <v>21</v>
      </c>
      <c r="B105" s="20" t="str">
        <f>B26</f>
        <v>Суп молочный с макарон. изделиями</v>
      </c>
      <c r="C105" s="98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97"/>
      <c r="B106" s="20" t="str">
        <f>B27</f>
        <v>Хлеб пшеничный</v>
      </c>
      <c r="C106" s="99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97"/>
      <c r="B107" s="20" t="str">
        <f>B28</f>
        <v>Чай с сахаром</v>
      </c>
      <c r="C107" s="99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97"/>
      <c r="B108" s="20">
        <f>B29</f>
        <v>0</v>
      </c>
      <c r="C108" s="99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97"/>
      <c r="B109" s="20">
        <f>B30</f>
        <v>0</v>
      </c>
      <c r="C109" s="100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26</v>
      </c>
      <c r="C113" s="29" t="s">
        <v>27</v>
      </c>
      <c r="D113" s="30">
        <f t="shared" ref="D113:BQ113" si="123">D45</f>
        <v>85.45</v>
      </c>
      <c r="E113" s="30">
        <f t="shared" si="123"/>
        <v>90</v>
      </c>
      <c r="F113" s="30">
        <f t="shared" si="123"/>
        <v>82</v>
      </c>
      <c r="G113" s="30">
        <f t="shared" si="123"/>
        <v>624</v>
      </c>
      <c r="H113" s="30">
        <f t="shared" si="123"/>
        <v>1490</v>
      </c>
      <c r="I113" s="30">
        <f t="shared" si="123"/>
        <v>720</v>
      </c>
      <c r="J113" s="30">
        <f t="shared" si="123"/>
        <v>90.57</v>
      </c>
      <c r="K113" s="30">
        <f t="shared" si="123"/>
        <v>1173.33</v>
      </c>
      <c r="L113" s="30">
        <f t="shared" si="123"/>
        <v>255.2</v>
      </c>
      <c r="M113" s="30">
        <f t="shared" si="123"/>
        <v>738</v>
      </c>
      <c r="N113" s="30">
        <f t="shared" si="123"/>
        <v>126.38</v>
      </c>
      <c r="O113" s="30">
        <f t="shared" si="123"/>
        <v>400.71</v>
      </c>
      <c r="P113" s="30">
        <f t="shared" si="123"/>
        <v>434.21</v>
      </c>
      <c r="Q113" s="30">
        <f t="shared" si="123"/>
        <v>400</v>
      </c>
      <c r="R113" s="30">
        <f t="shared" si="123"/>
        <v>1210</v>
      </c>
      <c r="S113" s="30">
        <f>S45</f>
        <v>207.5</v>
      </c>
      <c r="T113" s="30">
        <f>T45</f>
        <v>276.47000000000003</v>
      </c>
      <c r="U113" s="30">
        <f>U45</f>
        <v>852</v>
      </c>
      <c r="V113" s="30">
        <f>V45</f>
        <v>394.52</v>
      </c>
      <c r="W113" s="30">
        <f>W45</f>
        <v>329</v>
      </c>
      <c r="X113" s="30">
        <f t="shared" si="123"/>
        <v>11</v>
      </c>
      <c r="Y113" s="30">
        <f t="shared" si="123"/>
        <v>0</v>
      </c>
      <c r="Z113" s="30">
        <f t="shared" si="123"/>
        <v>492</v>
      </c>
      <c r="AA113" s="30">
        <f t="shared" si="123"/>
        <v>382</v>
      </c>
      <c r="AB113" s="30">
        <f t="shared" si="123"/>
        <v>341</v>
      </c>
      <c r="AC113" s="30">
        <f t="shared" si="123"/>
        <v>261</v>
      </c>
      <c r="AD113" s="30">
        <f t="shared" si="123"/>
        <v>125</v>
      </c>
      <c r="AE113" s="30">
        <f t="shared" si="123"/>
        <v>607</v>
      </c>
      <c r="AF113" s="30"/>
      <c r="AG113" s="30"/>
      <c r="AH113" s="30">
        <f t="shared" si="123"/>
        <v>225</v>
      </c>
      <c r="AI113" s="30"/>
      <c r="AJ113" s="30">
        <f t="shared" si="123"/>
        <v>227.27</v>
      </c>
      <c r="AK113" s="30">
        <f t="shared" si="123"/>
        <v>89</v>
      </c>
      <c r="AL113" s="30">
        <f t="shared" si="123"/>
        <v>62</v>
      </c>
      <c r="AM113" s="30">
        <f t="shared" si="123"/>
        <v>44.6</v>
      </c>
      <c r="AN113" s="30">
        <f t="shared" si="123"/>
        <v>240</v>
      </c>
      <c r="AO113" s="30">
        <f t="shared" si="123"/>
        <v>262</v>
      </c>
      <c r="AP113" s="30">
        <f t="shared" si="123"/>
        <v>0</v>
      </c>
      <c r="AQ113" s="30">
        <f t="shared" si="123"/>
        <v>428</v>
      </c>
      <c r="AR113" s="30">
        <f t="shared" si="123"/>
        <v>0</v>
      </c>
      <c r="AS113" s="30">
        <f t="shared" si="123"/>
        <v>240.23</v>
      </c>
      <c r="AT113" s="30">
        <f t="shared" si="123"/>
        <v>72.5</v>
      </c>
      <c r="AU113" s="30">
        <f t="shared" si="123"/>
        <v>69.33</v>
      </c>
      <c r="AV113" s="30">
        <f t="shared" si="123"/>
        <v>60.67</v>
      </c>
      <c r="AW113" s="30">
        <f t="shared" si="123"/>
        <v>68.569999999999993</v>
      </c>
      <c r="AX113" s="30">
        <f t="shared" si="123"/>
        <v>75.709999999999994</v>
      </c>
      <c r="AY113" s="30">
        <f t="shared" si="123"/>
        <v>53.75</v>
      </c>
      <c r="AZ113" s="30">
        <f t="shared" si="123"/>
        <v>81.430000000000007</v>
      </c>
      <c r="BA113" s="30">
        <f t="shared" si="123"/>
        <v>68.67</v>
      </c>
      <c r="BB113" s="30">
        <f t="shared" si="123"/>
        <v>60</v>
      </c>
      <c r="BC113" s="30">
        <f t="shared" si="123"/>
        <v>137.33000000000001</v>
      </c>
      <c r="BD113" s="30">
        <f t="shared" si="123"/>
        <v>319</v>
      </c>
      <c r="BE113" s="30">
        <f t="shared" si="123"/>
        <v>499</v>
      </c>
      <c r="BF113" s="30">
        <f t="shared" si="123"/>
        <v>578</v>
      </c>
      <c r="BG113" s="30">
        <f t="shared" si="123"/>
        <v>276</v>
      </c>
      <c r="BH113" s="30">
        <f t="shared" si="123"/>
        <v>499</v>
      </c>
      <c r="BI113" s="30">
        <f t="shared" si="123"/>
        <v>0</v>
      </c>
      <c r="BJ113" s="30">
        <f t="shared" si="123"/>
        <v>55</v>
      </c>
      <c r="BK113" s="30">
        <f t="shared" si="123"/>
        <v>36</v>
      </c>
      <c r="BL113" s="30">
        <f t="shared" si="123"/>
        <v>39</v>
      </c>
      <c r="BM113" s="30">
        <f t="shared" si="123"/>
        <v>56</v>
      </c>
      <c r="BN113" s="30">
        <f t="shared" si="123"/>
        <v>59</v>
      </c>
      <c r="BO113" s="30">
        <f t="shared" si="123"/>
        <v>314</v>
      </c>
      <c r="BP113" s="30">
        <f t="shared" si="123"/>
        <v>165.56</v>
      </c>
      <c r="BQ113" s="30">
        <f t="shared" si="123"/>
        <v>22</v>
      </c>
      <c r="BR113" s="30">
        <f t="shared" ref="BR113" si="12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 t="shared" ref="D114:BQ114" si="125">D113/1000</f>
        <v>8.5449999999999998E-2</v>
      </c>
      <c r="E114" s="23">
        <f t="shared" si="125"/>
        <v>0.09</v>
      </c>
      <c r="F114" s="23">
        <f t="shared" si="125"/>
        <v>8.2000000000000003E-2</v>
      </c>
      <c r="G114" s="23">
        <f t="shared" si="125"/>
        <v>0.624</v>
      </c>
      <c r="H114" s="23">
        <f t="shared" si="125"/>
        <v>1.49</v>
      </c>
      <c r="I114" s="23">
        <f t="shared" si="125"/>
        <v>0.72</v>
      </c>
      <c r="J114" s="23">
        <f t="shared" si="125"/>
        <v>9.0569999999999998E-2</v>
      </c>
      <c r="K114" s="23">
        <f t="shared" si="125"/>
        <v>1.17333</v>
      </c>
      <c r="L114" s="23">
        <f t="shared" si="125"/>
        <v>0.25519999999999998</v>
      </c>
      <c r="M114" s="23">
        <f t="shared" si="125"/>
        <v>0.73799999999999999</v>
      </c>
      <c r="N114" s="23">
        <f t="shared" si="125"/>
        <v>0.12637999999999999</v>
      </c>
      <c r="O114" s="23">
        <f t="shared" si="125"/>
        <v>0.40070999999999996</v>
      </c>
      <c r="P114" s="23">
        <f t="shared" si="125"/>
        <v>0.43420999999999998</v>
      </c>
      <c r="Q114" s="23">
        <f t="shared" si="125"/>
        <v>0.4</v>
      </c>
      <c r="R114" s="23">
        <f t="shared" si="125"/>
        <v>1.21</v>
      </c>
      <c r="S114" s="23">
        <f>S113/1000</f>
        <v>0.20749999999999999</v>
      </c>
      <c r="T114" s="23">
        <f>T113/1000</f>
        <v>0.27647000000000005</v>
      </c>
      <c r="U114" s="23">
        <f>U113/1000</f>
        <v>0.85199999999999998</v>
      </c>
      <c r="V114" s="23">
        <f>V113/1000</f>
        <v>0.39451999999999998</v>
      </c>
      <c r="W114" s="23">
        <f>W113/1000</f>
        <v>0.32900000000000001</v>
      </c>
      <c r="X114" s="23">
        <f t="shared" si="125"/>
        <v>1.0999999999999999E-2</v>
      </c>
      <c r="Y114" s="23">
        <f t="shared" si="125"/>
        <v>0</v>
      </c>
      <c r="Z114" s="23">
        <f t="shared" si="125"/>
        <v>0.49199999999999999</v>
      </c>
      <c r="AA114" s="23">
        <f t="shared" si="125"/>
        <v>0.38200000000000001</v>
      </c>
      <c r="AB114" s="23">
        <f t="shared" si="125"/>
        <v>0.34100000000000003</v>
      </c>
      <c r="AC114" s="23">
        <f t="shared" si="125"/>
        <v>0.26100000000000001</v>
      </c>
      <c r="AD114" s="23">
        <f t="shared" si="125"/>
        <v>0.125</v>
      </c>
      <c r="AE114" s="23">
        <f t="shared" si="125"/>
        <v>0.60699999999999998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0.22500000000000001</v>
      </c>
      <c r="AI114" s="23">
        <f t="shared" si="126"/>
        <v>0</v>
      </c>
      <c r="AJ114" s="23">
        <f t="shared" si="125"/>
        <v>0.22727</v>
      </c>
      <c r="AK114" s="23">
        <f t="shared" si="125"/>
        <v>8.8999999999999996E-2</v>
      </c>
      <c r="AL114" s="23">
        <f t="shared" si="125"/>
        <v>6.2E-2</v>
      </c>
      <c r="AM114" s="23">
        <f t="shared" si="125"/>
        <v>4.4600000000000001E-2</v>
      </c>
      <c r="AN114" s="23">
        <f t="shared" si="125"/>
        <v>0.24</v>
      </c>
      <c r="AO114" s="23">
        <f t="shared" si="125"/>
        <v>0.26200000000000001</v>
      </c>
      <c r="AP114" s="23">
        <f t="shared" si="125"/>
        <v>0</v>
      </c>
      <c r="AQ114" s="23">
        <f t="shared" si="125"/>
        <v>0.42799999999999999</v>
      </c>
      <c r="AR114" s="23">
        <f t="shared" si="125"/>
        <v>0</v>
      </c>
      <c r="AS114" s="23">
        <f t="shared" si="125"/>
        <v>0.24023</v>
      </c>
      <c r="AT114" s="23">
        <f t="shared" si="125"/>
        <v>7.2499999999999995E-2</v>
      </c>
      <c r="AU114" s="23">
        <f t="shared" si="125"/>
        <v>6.9330000000000003E-2</v>
      </c>
      <c r="AV114" s="23">
        <f t="shared" si="125"/>
        <v>6.0670000000000002E-2</v>
      </c>
      <c r="AW114" s="23">
        <f t="shared" si="125"/>
        <v>6.8569999999999992E-2</v>
      </c>
      <c r="AX114" s="23">
        <f t="shared" si="125"/>
        <v>7.571E-2</v>
      </c>
      <c r="AY114" s="23">
        <f t="shared" si="125"/>
        <v>5.3749999999999999E-2</v>
      </c>
      <c r="AZ114" s="23">
        <f t="shared" si="125"/>
        <v>8.1430000000000002E-2</v>
      </c>
      <c r="BA114" s="23">
        <f t="shared" si="125"/>
        <v>6.8669999999999995E-2</v>
      </c>
      <c r="BB114" s="23">
        <f t="shared" si="125"/>
        <v>0.06</v>
      </c>
      <c r="BC114" s="23">
        <f t="shared" si="125"/>
        <v>0.13733000000000001</v>
      </c>
      <c r="BD114" s="23">
        <f t="shared" si="125"/>
        <v>0.31900000000000001</v>
      </c>
      <c r="BE114" s="23">
        <f t="shared" si="125"/>
        <v>0.499</v>
      </c>
      <c r="BF114" s="23">
        <f t="shared" si="125"/>
        <v>0.57799999999999996</v>
      </c>
      <c r="BG114" s="23">
        <f t="shared" si="125"/>
        <v>0.27600000000000002</v>
      </c>
      <c r="BH114" s="23">
        <f t="shared" si="125"/>
        <v>0.499</v>
      </c>
      <c r="BI114" s="23">
        <f t="shared" si="125"/>
        <v>0</v>
      </c>
      <c r="BJ114" s="23">
        <f t="shared" si="125"/>
        <v>5.5E-2</v>
      </c>
      <c r="BK114" s="23">
        <f t="shared" si="125"/>
        <v>3.5999999999999997E-2</v>
      </c>
      <c r="BL114" s="23">
        <f t="shared" si="125"/>
        <v>3.9E-2</v>
      </c>
      <c r="BM114" s="23">
        <f t="shared" si="125"/>
        <v>5.6000000000000001E-2</v>
      </c>
      <c r="BN114" s="23">
        <f t="shared" si="125"/>
        <v>5.8999999999999997E-2</v>
      </c>
      <c r="BO114" s="23">
        <f t="shared" si="125"/>
        <v>0.314</v>
      </c>
      <c r="BP114" s="23">
        <f t="shared" si="125"/>
        <v>0.16556000000000001</v>
      </c>
      <c r="BQ114" s="23">
        <f t="shared" si="125"/>
        <v>2.1999999999999999E-2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29</v>
      </c>
      <c r="C115" s="105"/>
      <c r="D115" s="33">
        <f t="shared" ref="D115:BQ115" si="128">D111*D113</f>
        <v>1.7090000000000001</v>
      </c>
      <c r="E115" s="33">
        <f t="shared" si="128"/>
        <v>0</v>
      </c>
      <c r="F115" s="33">
        <f t="shared" si="128"/>
        <v>0.86099999999999988</v>
      </c>
      <c r="G115" s="33">
        <f t="shared" si="128"/>
        <v>0.312</v>
      </c>
      <c r="H115" s="33">
        <f t="shared" si="128"/>
        <v>0</v>
      </c>
      <c r="I115" s="33">
        <f t="shared" si="128"/>
        <v>0</v>
      </c>
      <c r="J115" s="33">
        <f t="shared" si="128"/>
        <v>10.506119999999999</v>
      </c>
      <c r="K115" s="33">
        <f t="shared" si="128"/>
        <v>0.87999749999999999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0.74399999999999999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1.0999999999999999E-2</v>
      </c>
      <c r="BR115" s="33">
        <f t="shared" ref="BR115" si="130">BR111*BR113</f>
        <v>0</v>
      </c>
      <c r="BS115" s="34">
        <f>SUM(D115:BQ115)</f>
        <v>15.023117499999998</v>
      </c>
      <c r="BT115" s="35">
        <f>BS115/$C$9</f>
        <v>15.023117499999998</v>
      </c>
    </row>
    <row r="116" spans="1:72" ht="17.399999999999999" x14ac:dyDescent="0.35">
      <c r="A116" s="31"/>
      <c r="B116" s="32" t="s">
        <v>30</v>
      </c>
      <c r="C116" s="105"/>
      <c r="D116" s="33">
        <f t="shared" ref="D116:BQ116" si="131">D111*D113</f>
        <v>1.7090000000000001</v>
      </c>
      <c r="E116" s="33">
        <f t="shared" si="131"/>
        <v>0</v>
      </c>
      <c r="F116" s="33">
        <f t="shared" si="131"/>
        <v>0.86099999999999988</v>
      </c>
      <c r="G116" s="33">
        <f t="shared" si="131"/>
        <v>0.312</v>
      </c>
      <c r="H116" s="33">
        <f t="shared" si="131"/>
        <v>0</v>
      </c>
      <c r="I116" s="33">
        <f t="shared" si="131"/>
        <v>0</v>
      </c>
      <c r="J116" s="33">
        <f t="shared" si="131"/>
        <v>10.506119999999999</v>
      </c>
      <c r="K116" s="33">
        <f t="shared" si="131"/>
        <v>0.87999749999999999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0.74399999999999999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1.0999999999999999E-2</v>
      </c>
      <c r="BR116" s="33">
        <f t="shared" ref="BR116" si="133">BR111*BR113</f>
        <v>0</v>
      </c>
      <c r="BS116" s="34">
        <f>SUM(D116:BQ116)</f>
        <v>15.023117499999998</v>
      </c>
      <c r="BT116" s="35">
        <f>BS116/$C$9</f>
        <v>15.023117499999998</v>
      </c>
    </row>
    <row r="119" spans="1:72" x14ac:dyDescent="0.3">
      <c r="BT119" s="40">
        <f>BT65</f>
        <v>31.728779999999997</v>
      </c>
    </row>
    <row r="120" spans="1:72" x14ac:dyDescent="0.3">
      <c r="BT120" s="40">
        <f>BT84</f>
        <v>67.607730000000004</v>
      </c>
    </row>
    <row r="121" spans="1:72" x14ac:dyDescent="0.3">
      <c r="BT121" s="40">
        <f>BT100</f>
        <v>17.218719999999998</v>
      </c>
    </row>
    <row r="122" spans="1:72" x14ac:dyDescent="0.3">
      <c r="BT122" s="40">
        <f>BT116</f>
        <v>15.023117499999998</v>
      </c>
    </row>
    <row r="123" spans="1:72" x14ac:dyDescent="0.3">
      <c r="BT123" s="40">
        <f>SUM(BT119:BT122)</f>
        <v>131.57834750000001</v>
      </c>
    </row>
  </sheetData>
  <mergeCells count="377"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x14ac:dyDescent="0.3">
      <c r="D6" t="s">
        <v>2</v>
      </c>
      <c r="F6" s="2">
        <v>1</v>
      </c>
      <c r="G6" t="s">
        <v>33</v>
      </c>
      <c r="J6" s="65"/>
      <c r="K6" s="65">
        <f>' 3-7 лет (день 10)'!K6</f>
        <v>45721</v>
      </c>
      <c r="L6" s="3"/>
      <c r="AK6" s="2"/>
    </row>
    <row r="7" spans="1:72" s="3" customFormat="1" ht="15" customHeight="1" x14ac:dyDescent="0.3">
      <c r="A7" s="119"/>
      <c r="B7" s="41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tr">
        <f>' 3-7 лет (день 10)'!AF7:AF8</f>
        <v>Апельсин</v>
      </c>
      <c r="AG7" s="117" t="str">
        <f>' 3-7 лет (день 10)'!AG7:AG8</f>
        <v>Банан</v>
      </c>
      <c r="AH7" s="117" t="str">
        <f>' 3-7 лет (день 10)'!AH7:AH8</f>
        <v>Лимон</v>
      </c>
      <c r="AI7" s="117" t="str">
        <f>' 3-7 лет (день 10)'!AI7:AI8</f>
        <v>Яблоко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0" t="s">
        <v>63</v>
      </c>
      <c r="BS7" s="115" t="s">
        <v>5</v>
      </c>
      <c r="BT7" s="115" t="s">
        <v>6</v>
      </c>
    </row>
    <row r="8" spans="1:72" s="3" customFormat="1" ht="36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91"/>
      <c r="BS8" s="116"/>
      <c r="BT8" s="116"/>
    </row>
    <row r="9" spans="1:72" ht="15" customHeight="1" x14ac:dyDescent="0.3">
      <c r="A9" s="110" t="s">
        <v>8</v>
      </c>
      <c r="B9" s="6" t="str">
        <f>' 3-7 лет (день 10)'!B9</f>
        <v>Каша рисовая молочная</v>
      </c>
      <c r="C9" s="98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6"/>
      <c r="B10" s="6" t="str">
        <f>' 3-7 лет (день 10)'!B10</f>
        <v xml:space="preserve">Бутерброд с маслом </v>
      </c>
      <c r="C10" s="9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6"/>
      <c r="B11" s="6" t="str">
        <f>' 3-7 лет (день 10)'!B11</f>
        <v>Кофейный напиток с молоком</v>
      </c>
      <c r="C11" s="99"/>
      <c r="D11" s="6"/>
      <c r="E11" s="6"/>
      <c r="F11" s="6">
        <v>0.01</v>
      </c>
      <c r="G11" s="6"/>
      <c r="H11" s="6"/>
      <c r="I11" s="6">
        <v>2.3999999999999998E-3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6"/>
      <c r="B12" s="6"/>
      <c r="C12" s="9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7"/>
      <c r="B13" s="6"/>
      <c r="C13" s="10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6" t="s">
        <v>11</v>
      </c>
      <c r="B14" s="9" t="str">
        <f>' 3-7 лет (день 10)'!B14</f>
        <v>Щи из свежей капусты</v>
      </c>
      <c r="C14" s="99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6"/>
      <c r="B15" s="9" t="str">
        <f>' 3-7 лет (день 10)'!B15</f>
        <v>Птица в томатном соусе</v>
      </c>
      <c r="C15" s="99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6"/>
      <c r="B16" s="9" t="str">
        <f>' 3-7 лет (день 10)'!B16</f>
        <v>Гречка отварная</v>
      </c>
      <c r="C16" s="99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6"/>
      <c r="B17" s="9" t="str">
        <f>' 3-7 лет (день 10)'!B17</f>
        <v>Хлеб пшеничный</v>
      </c>
      <c r="C17" s="99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6"/>
      <c r="B18" s="9" t="str">
        <f>' 3-7 лет (день 10)'!B18</f>
        <v>Хлеб ржано-пшеничный</v>
      </c>
      <c r="C18" s="99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6"/>
      <c r="B19" s="9" t="str">
        <f>' 3-7 лет (день 10)'!B19</f>
        <v>Сок</v>
      </c>
      <c r="C19" s="9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7"/>
      <c r="B20" s="11"/>
      <c r="C20" s="10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tr">
        <f>' 3-7 лет (день 10)'!B21</f>
        <v>Напиток из шиповника</v>
      </c>
      <c r="C21" s="102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tr">
        <f>' 3-7 лет (день 10)'!B22</f>
        <v>Булочка домашняя</v>
      </c>
      <c r="C22" s="103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3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4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0" t="s">
        <v>21</v>
      </c>
      <c r="B26" s="20" t="str">
        <f>' 3-7 лет (день 10)'!B26</f>
        <v>Суп молочный с макарон. изделиями</v>
      </c>
      <c r="C26" s="98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6"/>
      <c r="B27" s="20" t="str">
        <f>' 3-7 лет (день 10)'!B27</f>
        <v>Хлеб пшеничный</v>
      </c>
      <c r="C27" s="99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6"/>
      <c r="B28" s="20" t="str">
        <f>' 3-7 лет (день 10)'!B28</f>
        <v>Чай с сахаром</v>
      </c>
      <c r="C28" s="99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6"/>
      <c r="B29" s="10"/>
      <c r="C29" s="99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7"/>
      <c r="B30" s="6"/>
      <c r="C30" s="10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5.0999999999999997E-2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0.41399999999999998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x14ac:dyDescent="0.3">
      <c r="F34" t="s">
        <v>101</v>
      </c>
      <c r="BR34" s="85"/>
    </row>
    <row r="35" spans="1:72" x14ac:dyDescent="0.3">
      <c r="BR35" s="85"/>
    </row>
    <row r="36" spans="1:72" x14ac:dyDescent="0.3">
      <c r="F36" t="s">
        <v>102</v>
      </c>
      <c r="BR36" s="85"/>
    </row>
    <row r="37" spans="1:72" x14ac:dyDescent="0.3">
      <c r="BR37" s="85"/>
      <c r="BS37" s="25"/>
      <c r="BT37" s="26"/>
    </row>
    <row r="38" spans="1:72" x14ac:dyDescent="0.3">
      <c r="F38" t="s">
        <v>105</v>
      </c>
      <c r="BR38" s="85"/>
    </row>
    <row r="44" spans="1:72" ht="15.75" customHeight="1" x14ac:dyDescent="0.3"/>
    <row r="45" spans="1:72" ht="17.399999999999999" x14ac:dyDescent="0.35">
      <c r="A45" s="27"/>
      <c r="B45" s="28" t="s">
        <v>26</v>
      </c>
      <c r="C45" s="29" t="s">
        <v>27</v>
      </c>
      <c r="D45" s="82">
        <v>85.45</v>
      </c>
      <c r="E45" s="82">
        <v>90</v>
      </c>
      <c r="F45" s="82">
        <v>82</v>
      </c>
      <c r="G45" s="82">
        <v>624</v>
      </c>
      <c r="H45" s="82">
        <v>1490</v>
      </c>
      <c r="I45" s="82">
        <v>720</v>
      </c>
      <c r="J45" s="82">
        <v>90.57</v>
      </c>
      <c r="K45" s="82">
        <v>1173.33</v>
      </c>
      <c r="L45" s="82">
        <v>255.2</v>
      </c>
      <c r="M45" s="82">
        <v>738</v>
      </c>
      <c r="N45" s="82">
        <v>126.38</v>
      </c>
      <c r="O45" s="82">
        <v>400.71</v>
      </c>
      <c r="P45" s="82">
        <v>434.21</v>
      </c>
      <c r="Q45" s="82">
        <v>400</v>
      </c>
      <c r="R45" s="82">
        <v>1210</v>
      </c>
      <c r="S45" s="82">
        <v>207.5</v>
      </c>
      <c r="T45" s="82">
        <v>276.47000000000003</v>
      </c>
      <c r="U45" s="82">
        <v>852</v>
      </c>
      <c r="V45" s="82">
        <v>394.52</v>
      </c>
      <c r="W45" s="82">
        <v>329</v>
      </c>
      <c r="X45" s="82">
        <v>11</v>
      </c>
      <c r="Y45" s="82"/>
      <c r="Z45" s="82">
        <v>492</v>
      </c>
      <c r="AA45" s="82">
        <v>382</v>
      </c>
      <c r="AB45" s="82">
        <v>341</v>
      </c>
      <c r="AC45" s="82">
        <v>261</v>
      </c>
      <c r="AD45" s="82">
        <v>125</v>
      </c>
      <c r="AE45" s="82">
        <v>607</v>
      </c>
      <c r="AF45" s="82"/>
      <c r="AG45" s="82">
        <v>199</v>
      </c>
      <c r="AH45" s="82">
        <v>225</v>
      </c>
      <c r="AI45" s="82">
        <v>186</v>
      </c>
      <c r="AJ45" s="82">
        <v>227.27</v>
      </c>
      <c r="AK45" s="82">
        <v>89</v>
      </c>
      <c r="AL45" s="82">
        <v>62</v>
      </c>
      <c r="AM45" s="82">
        <v>44.6</v>
      </c>
      <c r="AN45" s="82">
        <v>240</v>
      </c>
      <c r="AO45" s="82">
        <v>262</v>
      </c>
      <c r="AP45" s="82"/>
      <c r="AQ45" s="82">
        <v>428</v>
      </c>
      <c r="AR45" s="82"/>
      <c r="AS45" s="82">
        <v>240.23</v>
      </c>
      <c r="AT45" s="82">
        <v>72.5</v>
      </c>
      <c r="AU45" s="82">
        <v>69.33</v>
      </c>
      <c r="AV45" s="82">
        <v>60.67</v>
      </c>
      <c r="AW45" s="82">
        <v>68.569999999999993</v>
      </c>
      <c r="AX45" s="82">
        <v>75.709999999999994</v>
      </c>
      <c r="AY45" s="82">
        <v>53.75</v>
      </c>
      <c r="AZ45" s="82">
        <v>81.430000000000007</v>
      </c>
      <c r="BA45" s="82">
        <v>68.67</v>
      </c>
      <c r="BB45" s="82">
        <v>60</v>
      </c>
      <c r="BC45" s="82">
        <v>137.33000000000001</v>
      </c>
      <c r="BD45" s="82">
        <v>319</v>
      </c>
      <c r="BE45" s="82">
        <v>499</v>
      </c>
      <c r="BF45" s="82">
        <v>578</v>
      </c>
      <c r="BG45" s="82">
        <v>276</v>
      </c>
      <c r="BH45" s="82">
        <v>499</v>
      </c>
      <c r="BI45" s="82"/>
      <c r="BJ45" s="82">
        <v>55</v>
      </c>
      <c r="BK45" s="82">
        <v>36</v>
      </c>
      <c r="BL45" s="82">
        <v>39</v>
      </c>
      <c r="BM45" s="82">
        <v>56</v>
      </c>
      <c r="BN45" s="82">
        <v>59</v>
      </c>
      <c r="BO45" s="82">
        <v>314</v>
      </c>
      <c r="BP45" s="82">
        <v>165.56</v>
      </c>
      <c r="BQ45" s="82">
        <v>22</v>
      </c>
      <c r="BR45" s="80"/>
    </row>
    <row r="46" spans="1:72" ht="17.399999999999999" x14ac:dyDescent="0.35">
      <c r="B46" s="21" t="s">
        <v>28</v>
      </c>
      <c r="C46" s="22" t="s">
        <v>27</v>
      </c>
      <c r="D46" s="23">
        <f t="shared" ref="D46:BR46" si="4">D45/1000</f>
        <v>8.5449999999999998E-2</v>
      </c>
      <c r="E46" s="23">
        <f t="shared" si="4"/>
        <v>0.09</v>
      </c>
      <c r="F46" s="23">
        <f t="shared" si="4"/>
        <v>8.2000000000000003E-2</v>
      </c>
      <c r="G46" s="23">
        <f t="shared" si="4"/>
        <v>0.624</v>
      </c>
      <c r="H46" s="23">
        <f t="shared" si="4"/>
        <v>1.49</v>
      </c>
      <c r="I46" s="23">
        <f t="shared" si="4"/>
        <v>0.72</v>
      </c>
      <c r="J46" s="23">
        <f t="shared" si="4"/>
        <v>9.0569999999999998E-2</v>
      </c>
      <c r="K46" s="23">
        <f t="shared" si="4"/>
        <v>1.17333</v>
      </c>
      <c r="L46" s="23">
        <f t="shared" si="4"/>
        <v>0.25519999999999998</v>
      </c>
      <c r="M46" s="23">
        <f t="shared" si="4"/>
        <v>0.73799999999999999</v>
      </c>
      <c r="N46" s="23">
        <f t="shared" si="4"/>
        <v>0.12637999999999999</v>
      </c>
      <c r="O46" s="23">
        <f t="shared" si="4"/>
        <v>0.40070999999999996</v>
      </c>
      <c r="P46" s="23">
        <f t="shared" si="4"/>
        <v>0.43420999999999998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0.27647000000000005</v>
      </c>
      <c r="U46" s="23">
        <f>U45/1000</f>
        <v>0.85199999999999998</v>
      </c>
      <c r="V46" s="23">
        <f>V45/1000</f>
        <v>0.39451999999999998</v>
      </c>
      <c r="W46" s="23">
        <f>W45/1000</f>
        <v>0.32900000000000001</v>
      </c>
      <c r="X46" s="23">
        <f t="shared" si="4"/>
        <v>1.0999999999999999E-2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</v>
      </c>
      <c r="AG46" s="23">
        <f t="shared" si="5"/>
        <v>0.19900000000000001</v>
      </c>
      <c r="AH46" s="23">
        <f t="shared" si="5"/>
        <v>0.22500000000000001</v>
      </c>
      <c r="AI46" s="23">
        <f t="shared" si="5"/>
        <v>0.186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0.24</v>
      </c>
      <c r="AO46" s="23">
        <f t="shared" si="4"/>
        <v>0.26200000000000001</v>
      </c>
      <c r="AP46" s="23">
        <f t="shared" si="4"/>
        <v>0</v>
      </c>
      <c r="AQ46" s="23">
        <f t="shared" si="4"/>
        <v>0.42799999999999999</v>
      </c>
      <c r="AR46" s="23">
        <f t="shared" si="4"/>
        <v>0</v>
      </c>
      <c r="AS46" s="23">
        <f t="shared" si="4"/>
        <v>0.24023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6.0670000000000002E-2</v>
      </c>
      <c r="AW46" s="23">
        <f t="shared" si="4"/>
        <v>6.8569999999999992E-2</v>
      </c>
      <c r="AX46" s="23">
        <f t="shared" si="4"/>
        <v>7.571E-2</v>
      </c>
      <c r="AY46" s="23">
        <f t="shared" si="4"/>
        <v>5.3749999999999999E-2</v>
      </c>
      <c r="AZ46" s="23">
        <f t="shared" si="4"/>
        <v>8.1430000000000002E-2</v>
      </c>
      <c r="BA46" s="23">
        <f t="shared" si="4"/>
        <v>6.8669999999999995E-2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0.499</v>
      </c>
      <c r="BF46" s="23">
        <f t="shared" si="4"/>
        <v>0.57799999999999996</v>
      </c>
      <c r="BG46" s="23">
        <f t="shared" si="4"/>
        <v>0.27600000000000002</v>
      </c>
      <c r="BH46" s="23">
        <f t="shared" si="4"/>
        <v>0.499</v>
      </c>
      <c r="BI46" s="23">
        <f t="shared" si="4"/>
        <v>0</v>
      </c>
      <c r="BJ46" s="23">
        <f t="shared" si="4"/>
        <v>5.5E-2</v>
      </c>
      <c r="BK46" s="23">
        <f t="shared" si="4"/>
        <v>3.5999999999999997E-2</v>
      </c>
      <c r="BL46" s="23">
        <f t="shared" si="4"/>
        <v>3.9E-2</v>
      </c>
      <c r="BM46" s="23">
        <f t="shared" si="4"/>
        <v>5.6000000000000001E-2</v>
      </c>
      <c r="BN46" s="23">
        <f t="shared" si="4"/>
        <v>5.8999999999999997E-2</v>
      </c>
      <c r="BO46" s="23">
        <f t="shared" si="4"/>
        <v>0.314</v>
      </c>
      <c r="BP46" s="23">
        <f t="shared" si="4"/>
        <v>0.16556000000000001</v>
      </c>
      <c r="BQ46" s="23">
        <f t="shared" si="4"/>
        <v>2.1999999999999999E-2</v>
      </c>
      <c r="BR46" s="23">
        <f t="shared" si="4"/>
        <v>0</v>
      </c>
    </row>
    <row r="47" spans="1:72" ht="17.399999999999999" x14ac:dyDescent="0.35">
      <c r="A47" s="31"/>
      <c r="B47" s="32" t="s">
        <v>29</v>
      </c>
      <c r="C47" s="111"/>
      <c r="D47" s="33">
        <f t="shared" ref="D47:BR47" si="6">D32*D45</f>
        <v>6.8360000000000003</v>
      </c>
      <c r="E47" s="33">
        <f t="shared" si="6"/>
        <v>4.5</v>
      </c>
      <c r="F47" s="33">
        <f t="shared" si="6"/>
        <v>4.1819999999999995</v>
      </c>
      <c r="G47" s="33">
        <f t="shared" si="6"/>
        <v>0.624</v>
      </c>
      <c r="H47" s="33">
        <f t="shared" si="6"/>
        <v>0</v>
      </c>
      <c r="I47" s="33">
        <f t="shared" si="6"/>
        <v>1.44</v>
      </c>
      <c r="J47" s="33">
        <f t="shared" si="6"/>
        <v>37.495979999999996</v>
      </c>
      <c r="K47" s="33">
        <f t="shared" si="6"/>
        <v>32.85324</v>
      </c>
      <c r="L47" s="33">
        <f t="shared" si="6"/>
        <v>2.552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1.1000000000000001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3.3929999999999998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0.99199999999999999</v>
      </c>
      <c r="AM47" s="33">
        <f t="shared" si="6"/>
        <v>2.1854</v>
      </c>
      <c r="AN47" s="33">
        <f t="shared" si="6"/>
        <v>0.48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2.1234500000000001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2.7466000000000004</v>
      </c>
      <c r="BD47" s="33">
        <f t="shared" si="6"/>
        <v>11.165000000000001</v>
      </c>
      <c r="BE47" s="33">
        <f t="shared" si="6"/>
        <v>24.950000000000003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3.08</v>
      </c>
      <c r="BK47" s="33">
        <f t="shared" si="6"/>
        <v>0.9</v>
      </c>
      <c r="BL47" s="33">
        <f t="shared" si="6"/>
        <v>0.66300000000000003</v>
      </c>
      <c r="BM47" s="33">
        <f t="shared" si="6"/>
        <v>3.36</v>
      </c>
      <c r="BN47" s="33">
        <f t="shared" si="6"/>
        <v>0</v>
      </c>
      <c r="BO47" s="33">
        <f t="shared" si="6"/>
        <v>2.512</v>
      </c>
      <c r="BP47" s="33">
        <f t="shared" si="6"/>
        <v>0.99336000000000002</v>
      </c>
      <c r="BQ47" s="33">
        <f t="shared" si="6"/>
        <v>0.13200000000000001</v>
      </c>
      <c r="BR47" s="33">
        <f t="shared" si="6"/>
        <v>0</v>
      </c>
      <c r="BS47" s="34">
        <f>SUM(D47:BQ47)</f>
        <v>167.27903000000003</v>
      </c>
      <c r="BT47" s="35">
        <f>BS47/$C$21</f>
        <v>167.27903000000003</v>
      </c>
    </row>
    <row r="48" spans="1:72" ht="17.399999999999999" x14ac:dyDescent="0.35">
      <c r="A48" s="31"/>
      <c r="B48" s="32" t="s">
        <v>30</v>
      </c>
      <c r="C48" s="111"/>
      <c r="D48" s="33">
        <f t="shared" ref="D48:BR48" si="8">D32*D45</f>
        <v>6.8360000000000003</v>
      </c>
      <c r="E48" s="33">
        <f t="shared" si="8"/>
        <v>4.5</v>
      </c>
      <c r="F48" s="33">
        <f t="shared" si="8"/>
        <v>4.1819999999999995</v>
      </c>
      <c r="G48" s="33">
        <f t="shared" si="8"/>
        <v>0.624</v>
      </c>
      <c r="H48" s="33">
        <f t="shared" si="8"/>
        <v>0</v>
      </c>
      <c r="I48" s="33">
        <f t="shared" si="8"/>
        <v>1.44</v>
      </c>
      <c r="J48" s="33">
        <f t="shared" si="8"/>
        <v>37.495979999999996</v>
      </c>
      <c r="K48" s="33">
        <f t="shared" si="8"/>
        <v>32.85324</v>
      </c>
      <c r="L48" s="33">
        <f t="shared" si="8"/>
        <v>2.552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1.1000000000000001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3.3929999999999998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0.99199999999999999</v>
      </c>
      <c r="AM48" s="33">
        <f t="shared" si="8"/>
        <v>2.1854</v>
      </c>
      <c r="AN48" s="33">
        <f t="shared" si="8"/>
        <v>0.48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2.1234500000000001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2.7466000000000004</v>
      </c>
      <c r="BD48" s="33">
        <f t="shared" si="8"/>
        <v>11.165000000000001</v>
      </c>
      <c r="BE48" s="33">
        <f t="shared" si="8"/>
        <v>24.950000000000003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3.08</v>
      </c>
      <c r="BK48" s="33">
        <f t="shared" si="8"/>
        <v>0.9</v>
      </c>
      <c r="BL48" s="33">
        <f t="shared" si="8"/>
        <v>0.66300000000000003</v>
      </c>
      <c r="BM48" s="33">
        <f t="shared" si="8"/>
        <v>3.36</v>
      </c>
      <c r="BN48" s="33">
        <f t="shared" si="8"/>
        <v>0</v>
      </c>
      <c r="BO48" s="33">
        <f t="shared" si="8"/>
        <v>2.512</v>
      </c>
      <c r="BP48" s="33">
        <f t="shared" si="8"/>
        <v>0.99336000000000002</v>
      </c>
      <c r="BQ48" s="33">
        <f t="shared" si="8"/>
        <v>0.13200000000000001</v>
      </c>
      <c r="BR48" s="33">
        <f t="shared" si="8"/>
        <v>0</v>
      </c>
      <c r="BS48" s="34">
        <f>SUM(D48:BQ48)</f>
        <v>167.27903000000003</v>
      </c>
      <c r="BT48" s="35">
        <f>BS48/$C$9</f>
        <v>167.27903000000003</v>
      </c>
    </row>
    <row r="49" spans="1:72" x14ac:dyDescent="0.3">
      <c r="A49" s="36"/>
      <c r="B49" s="36" t="s">
        <v>31</v>
      </c>
      <c r="D49" s="52">
        <f t="shared" ref="D49:BR49" si="10">D67+D88+D105+D122</f>
        <v>6.8360000000000003</v>
      </c>
      <c r="E49" s="52">
        <f t="shared" si="10"/>
        <v>4.5</v>
      </c>
      <c r="F49" s="52">
        <f t="shared" si="10"/>
        <v>4.1820000000000004</v>
      </c>
      <c r="G49" s="52">
        <f t="shared" si="10"/>
        <v>0.37439999999999996</v>
      </c>
      <c r="H49" s="52">
        <f t="shared" si="10"/>
        <v>0</v>
      </c>
      <c r="I49" s="52">
        <f t="shared" si="10"/>
        <v>1.7279999999999998</v>
      </c>
      <c r="J49" s="52">
        <f t="shared" si="10"/>
        <v>37.495979999999996</v>
      </c>
      <c r="K49" s="52">
        <f t="shared" si="10"/>
        <v>32.85324</v>
      </c>
      <c r="L49" s="52">
        <f t="shared" si="10"/>
        <v>2.552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1.1000000000000001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3.3929999999999998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0.99199999999999999</v>
      </c>
      <c r="AM49" s="52">
        <f t="shared" si="10"/>
        <v>2.1809400000000001</v>
      </c>
      <c r="AN49" s="52">
        <f t="shared" si="10"/>
        <v>0.47018400000000005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2.1234500000000001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2.7466000000000004</v>
      </c>
      <c r="BD49" s="52">
        <f t="shared" si="10"/>
        <v>11.165000000000001</v>
      </c>
      <c r="BE49" s="52">
        <f t="shared" si="10"/>
        <v>24.950000000000003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3.08</v>
      </c>
      <c r="BK49" s="52">
        <f t="shared" si="10"/>
        <v>0.9</v>
      </c>
      <c r="BL49" s="52">
        <f t="shared" si="10"/>
        <v>0.66300000000000003</v>
      </c>
      <c r="BM49" s="52">
        <f t="shared" si="10"/>
        <v>3.36</v>
      </c>
      <c r="BN49" s="52">
        <f t="shared" si="10"/>
        <v>0</v>
      </c>
      <c r="BO49" s="52">
        <f t="shared" si="10"/>
        <v>2.512</v>
      </c>
      <c r="BP49" s="52">
        <f t="shared" si="10"/>
        <v>0.99336000000000002</v>
      </c>
      <c r="BQ49" s="52">
        <f t="shared" si="10"/>
        <v>0.13639999999999999</v>
      </c>
      <c r="BR49" s="52">
        <f t="shared" si="10"/>
        <v>0</v>
      </c>
    </row>
    <row r="50" spans="1:72" x14ac:dyDescent="0.3">
      <c r="A50" s="36"/>
      <c r="B50" s="36" t="s">
        <v>32</v>
      </c>
      <c r="BJ50">
        <v>63</v>
      </c>
      <c r="BK50">
        <f>BK88</f>
        <v>0.9</v>
      </c>
      <c r="BL50">
        <f>BL88</f>
        <v>0.66300000000000003</v>
      </c>
      <c r="BO50" s="52">
        <f>BO88</f>
        <v>2.512</v>
      </c>
      <c r="BP50" s="52">
        <f>BP88+BP105</f>
        <v>0.99336000000000002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167.30755399999998</v>
      </c>
    </row>
    <row r="53" spans="1:72" x14ac:dyDescent="0.3">
      <c r="J53" t="s">
        <v>33</v>
      </c>
      <c r="K53" t="s">
        <v>2</v>
      </c>
      <c r="V53" t="s">
        <v>36</v>
      </c>
      <c r="AK53" s="2">
        <v>0</v>
      </c>
    </row>
    <row r="54" spans="1:72" ht="15" customHeight="1" x14ac:dyDescent="0.3">
      <c r="A54" s="94"/>
      <c r="B54" s="4" t="s">
        <v>3</v>
      </c>
      <c r="C54" s="90" t="s">
        <v>4</v>
      </c>
      <c r="D54" s="90" t="str">
        <f t="shared" ref="D54:BR54" si="12">D7</f>
        <v>Хлеб пшеничный</v>
      </c>
      <c r="E54" s="90" t="str">
        <f t="shared" si="12"/>
        <v>Хлеб ржано-пшеничный</v>
      </c>
      <c r="F54" s="90" t="str">
        <f t="shared" si="12"/>
        <v>Сахар</v>
      </c>
      <c r="G54" s="90" t="str">
        <f t="shared" si="12"/>
        <v>Чай</v>
      </c>
      <c r="H54" s="90" t="str">
        <f t="shared" si="12"/>
        <v>Какао</v>
      </c>
      <c r="I54" s="90" t="str">
        <f t="shared" si="12"/>
        <v>Кофейный напиток</v>
      </c>
      <c r="J54" s="90" t="str">
        <f t="shared" si="12"/>
        <v>Молоко 2,5%</v>
      </c>
      <c r="K54" s="90" t="str">
        <f t="shared" si="12"/>
        <v>Масло сливочное</v>
      </c>
      <c r="L54" s="90" t="str">
        <f t="shared" si="12"/>
        <v>Сметана 15%</v>
      </c>
      <c r="M54" s="90" t="str">
        <f t="shared" si="12"/>
        <v>Молоко сухое</v>
      </c>
      <c r="N54" s="90" t="str">
        <f t="shared" si="12"/>
        <v>Снежок 2,5 %</v>
      </c>
      <c r="O54" s="90" t="str">
        <f t="shared" si="12"/>
        <v>Творог 5%</v>
      </c>
      <c r="P54" s="90" t="str">
        <f t="shared" si="12"/>
        <v>Молоко сгущенное</v>
      </c>
      <c r="Q54" s="90" t="str">
        <f t="shared" si="12"/>
        <v xml:space="preserve">Джем Сава </v>
      </c>
      <c r="R54" s="90" t="str">
        <f t="shared" si="12"/>
        <v>Сыр</v>
      </c>
      <c r="S54" s="90" t="str">
        <f t="shared" si="12"/>
        <v>Зеленый горошек</v>
      </c>
      <c r="T54" s="90" t="str">
        <f t="shared" si="12"/>
        <v>Кукуруза консервирован.</v>
      </c>
      <c r="U54" s="90" t="str">
        <f t="shared" si="12"/>
        <v>Консервы рыбные</v>
      </c>
      <c r="V54" s="90" t="str">
        <f t="shared" si="12"/>
        <v>Огурцы консервирован.</v>
      </c>
      <c r="W54" s="90" t="str">
        <f t="shared" si="12"/>
        <v>Огурцы свежие</v>
      </c>
      <c r="X54" s="90" t="str">
        <f t="shared" si="12"/>
        <v>Яйцо</v>
      </c>
      <c r="Y54" s="90" t="str">
        <f t="shared" si="12"/>
        <v>Икра кабачковая</v>
      </c>
      <c r="Z54" s="90" t="str">
        <f t="shared" si="12"/>
        <v>Изюм</v>
      </c>
      <c r="AA54" s="90" t="str">
        <f t="shared" si="12"/>
        <v>Курага</v>
      </c>
      <c r="AB54" s="90" t="str">
        <f t="shared" si="12"/>
        <v>Чернослив</v>
      </c>
      <c r="AC54" s="90" t="str">
        <f t="shared" si="12"/>
        <v>Шиповник</v>
      </c>
      <c r="AD54" s="90" t="str">
        <f t="shared" si="12"/>
        <v>Сухофрукты</v>
      </c>
      <c r="AE54" s="90" t="str">
        <f t="shared" si="12"/>
        <v>Ягода свежемороженная</v>
      </c>
      <c r="AF54" s="90" t="str">
        <f t="shared" ref="AF54:AI54" si="13">AF7</f>
        <v>Апельсин</v>
      </c>
      <c r="AG54" s="90" t="str">
        <f t="shared" si="13"/>
        <v>Банан</v>
      </c>
      <c r="AH54" s="90" t="str">
        <f t="shared" si="13"/>
        <v>Лимон</v>
      </c>
      <c r="AI54" s="90" t="str">
        <f t="shared" si="13"/>
        <v>Яблоко</v>
      </c>
      <c r="AJ54" s="90" t="str">
        <f t="shared" si="12"/>
        <v>Кисель</v>
      </c>
      <c r="AK54" s="90" t="str">
        <f t="shared" si="12"/>
        <v xml:space="preserve">Сок </v>
      </c>
      <c r="AL54" s="90" t="str">
        <f t="shared" si="12"/>
        <v>Макаронные изделия</v>
      </c>
      <c r="AM54" s="90" t="str">
        <f t="shared" si="12"/>
        <v>Мука</v>
      </c>
      <c r="AN54" s="90" t="str">
        <f t="shared" si="12"/>
        <v>Дрожжи</v>
      </c>
      <c r="AO54" s="90" t="str">
        <f t="shared" si="12"/>
        <v>Печенье</v>
      </c>
      <c r="AP54" s="90" t="str">
        <f t="shared" si="12"/>
        <v>Пряники</v>
      </c>
      <c r="AQ54" s="90" t="str">
        <f t="shared" si="12"/>
        <v>Вафли</v>
      </c>
      <c r="AR54" s="90" t="str">
        <f t="shared" si="12"/>
        <v>Конфеты</v>
      </c>
      <c r="AS54" s="90" t="str">
        <f t="shared" si="12"/>
        <v>Повидло Сава</v>
      </c>
      <c r="AT54" s="90" t="str">
        <f t="shared" si="12"/>
        <v>Крупа геркулес</v>
      </c>
      <c r="AU54" s="90" t="str">
        <f t="shared" si="12"/>
        <v>Крупа горох</v>
      </c>
      <c r="AV54" s="90" t="str">
        <f t="shared" si="12"/>
        <v>Крупа гречневая</v>
      </c>
      <c r="AW54" s="90" t="str">
        <f t="shared" si="12"/>
        <v>Крупа кукурузная</v>
      </c>
      <c r="AX54" s="90" t="str">
        <f t="shared" si="12"/>
        <v>Крупа манная</v>
      </c>
      <c r="AY54" s="90" t="str">
        <f t="shared" si="12"/>
        <v>Крупа перловая</v>
      </c>
      <c r="AZ54" s="90" t="str">
        <f t="shared" si="12"/>
        <v>Крупа пшеничная</v>
      </c>
      <c r="BA54" s="90" t="str">
        <f t="shared" si="12"/>
        <v>Крупа пшено</v>
      </c>
      <c r="BB54" s="90" t="str">
        <f t="shared" si="12"/>
        <v>Крупа ячневая</v>
      </c>
      <c r="BC54" s="90" t="str">
        <f t="shared" si="12"/>
        <v>Рис</v>
      </c>
      <c r="BD54" s="90" t="str">
        <f t="shared" si="12"/>
        <v>Цыпленок бройлер</v>
      </c>
      <c r="BE54" s="90" t="str">
        <f t="shared" si="12"/>
        <v>Филе куриное</v>
      </c>
      <c r="BF54" s="90" t="str">
        <f t="shared" si="12"/>
        <v>Фарш говяжий</v>
      </c>
      <c r="BG54" s="90" t="str">
        <f t="shared" si="12"/>
        <v>Печень куриная</v>
      </c>
      <c r="BH54" s="90" t="str">
        <f t="shared" si="12"/>
        <v>Филе минтая</v>
      </c>
      <c r="BI54" s="90" t="str">
        <f t="shared" si="12"/>
        <v>Филе сельди слабосол.</v>
      </c>
      <c r="BJ54" s="90" t="str">
        <f t="shared" si="12"/>
        <v>Картофель</v>
      </c>
      <c r="BK54" s="90" t="str">
        <f t="shared" si="12"/>
        <v>Морковь</v>
      </c>
      <c r="BL54" s="90" t="str">
        <f t="shared" si="12"/>
        <v>Лук</v>
      </c>
      <c r="BM54" s="90" t="str">
        <f t="shared" si="12"/>
        <v>Капуста</v>
      </c>
      <c r="BN54" s="90" t="str">
        <f t="shared" si="12"/>
        <v>Свекла</v>
      </c>
      <c r="BO54" s="90" t="str">
        <f t="shared" si="12"/>
        <v>Томатная паста</v>
      </c>
      <c r="BP54" s="90" t="str">
        <f t="shared" si="12"/>
        <v>Масло растительное</v>
      </c>
      <c r="BQ54" s="90" t="str">
        <f t="shared" si="12"/>
        <v>Соль</v>
      </c>
      <c r="BR54" s="90" t="str">
        <f t="shared" si="12"/>
        <v>Аскорбиновая кислота</v>
      </c>
      <c r="BS54" s="108" t="s">
        <v>5</v>
      </c>
      <c r="BT54" s="108" t="s">
        <v>6</v>
      </c>
    </row>
    <row r="55" spans="1:72" ht="36" customHeight="1" x14ac:dyDescent="0.3">
      <c r="A55" s="95"/>
      <c r="B55" s="5" t="s">
        <v>7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109"/>
      <c r="BT55" s="109"/>
    </row>
    <row r="56" spans="1:72" ht="15" customHeight="1" x14ac:dyDescent="0.3">
      <c r="A56" s="110" t="s">
        <v>8</v>
      </c>
      <c r="B56" s="6" t="s">
        <v>9</v>
      </c>
      <c r="C56" s="98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5.0000000000000001E-3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0.15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106"/>
      <c r="B57" s="8" t="s">
        <v>37</v>
      </c>
      <c r="C57" s="99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106"/>
      <c r="B58" s="6" t="s">
        <v>10</v>
      </c>
      <c r="C58" s="99"/>
      <c r="D58" s="6">
        <f t="shared" si="14"/>
        <v>0</v>
      </c>
      <c r="E58" s="6">
        <f t="shared" si="14"/>
        <v>0</v>
      </c>
      <c r="F58" s="6">
        <f t="shared" si="14"/>
        <v>0.01</v>
      </c>
      <c r="G58" s="6">
        <f t="shared" si="14"/>
        <v>0</v>
      </c>
      <c r="H58" s="6">
        <f t="shared" si="14"/>
        <v>0</v>
      </c>
      <c r="I58" s="6">
        <f t="shared" si="14"/>
        <v>2.3999999999999998E-3</v>
      </c>
      <c r="J58" s="6">
        <f t="shared" si="14"/>
        <v>0.09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106"/>
      <c r="B59" s="6"/>
      <c r="C59" s="99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107"/>
      <c r="B60" s="6"/>
      <c r="C60" s="100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1.4999999999999999E-2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0.24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35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1.4999999999999999E-2</v>
      </c>
      <c r="G62" s="48">
        <f t="shared" si="22"/>
        <v>0</v>
      </c>
      <c r="H62" s="48">
        <f t="shared" si="22"/>
        <v>0</v>
      </c>
      <c r="I62" s="48">
        <f t="shared" si="22"/>
        <v>2.3999999999999998E-3</v>
      </c>
      <c r="J62" s="48">
        <f t="shared" si="22"/>
        <v>0.24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26</v>
      </c>
      <c r="C64" s="29" t="s">
        <v>27</v>
      </c>
      <c r="D64" s="30">
        <f t="shared" ref="D64:BR64" si="24">D45</f>
        <v>85.45</v>
      </c>
      <c r="E64" s="30">
        <f t="shared" si="24"/>
        <v>90</v>
      </c>
      <c r="F64" s="30">
        <f t="shared" si="24"/>
        <v>82</v>
      </c>
      <c r="G64" s="30">
        <f t="shared" si="24"/>
        <v>624</v>
      </c>
      <c r="H64" s="30">
        <f t="shared" si="24"/>
        <v>1490</v>
      </c>
      <c r="I64" s="30">
        <f t="shared" si="24"/>
        <v>720</v>
      </c>
      <c r="J64" s="30">
        <f t="shared" si="24"/>
        <v>90.57</v>
      </c>
      <c r="K64" s="30">
        <f t="shared" si="24"/>
        <v>1173.33</v>
      </c>
      <c r="L64" s="30">
        <f t="shared" si="24"/>
        <v>255.2</v>
      </c>
      <c r="M64" s="30">
        <f t="shared" si="24"/>
        <v>738</v>
      </c>
      <c r="N64" s="30">
        <f t="shared" si="24"/>
        <v>126.38</v>
      </c>
      <c r="O64" s="30">
        <f t="shared" si="24"/>
        <v>400.71</v>
      </c>
      <c r="P64" s="30">
        <f t="shared" si="24"/>
        <v>434.21</v>
      </c>
      <c r="Q64" s="30">
        <f t="shared" si="24"/>
        <v>400</v>
      </c>
      <c r="R64" s="30">
        <f t="shared" si="24"/>
        <v>1210</v>
      </c>
      <c r="S64" s="30">
        <f>S45</f>
        <v>207.5</v>
      </c>
      <c r="T64" s="30">
        <f>T45</f>
        <v>276.47000000000003</v>
      </c>
      <c r="U64" s="30">
        <f>U45</f>
        <v>852</v>
      </c>
      <c r="V64" s="30">
        <f>V45</f>
        <v>394.52</v>
      </c>
      <c r="W64" s="30">
        <f>W45</f>
        <v>329</v>
      </c>
      <c r="X64" s="30">
        <f t="shared" si="24"/>
        <v>11</v>
      </c>
      <c r="Y64" s="30">
        <f t="shared" si="24"/>
        <v>0</v>
      </c>
      <c r="Z64" s="30">
        <f t="shared" si="24"/>
        <v>492</v>
      </c>
      <c r="AA64" s="30">
        <f t="shared" si="24"/>
        <v>382</v>
      </c>
      <c r="AB64" s="30">
        <f t="shared" si="24"/>
        <v>341</v>
      </c>
      <c r="AC64" s="30">
        <f t="shared" si="24"/>
        <v>261</v>
      </c>
      <c r="AD64" s="30">
        <f t="shared" si="24"/>
        <v>125</v>
      </c>
      <c r="AE64" s="30">
        <f t="shared" si="24"/>
        <v>607</v>
      </c>
      <c r="AF64" s="30"/>
      <c r="AG64" s="30"/>
      <c r="AH64" s="30">
        <f t="shared" si="24"/>
        <v>225</v>
      </c>
      <c r="AI64" s="30"/>
      <c r="AJ64" s="30">
        <f t="shared" si="24"/>
        <v>227.27</v>
      </c>
      <c r="AK64" s="30">
        <f t="shared" si="24"/>
        <v>89</v>
      </c>
      <c r="AL64" s="30">
        <f t="shared" si="24"/>
        <v>62</v>
      </c>
      <c r="AM64" s="30">
        <f t="shared" si="24"/>
        <v>44.6</v>
      </c>
      <c r="AN64" s="30">
        <f t="shared" si="24"/>
        <v>240</v>
      </c>
      <c r="AO64" s="30">
        <f t="shared" si="24"/>
        <v>262</v>
      </c>
      <c r="AP64" s="30">
        <f t="shared" si="24"/>
        <v>0</v>
      </c>
      <c r="AQ64" s="30">
        <f t="shared" si="24"/>
        <v>428</v>
      </c>
      <c r="AR64" s="30">
        <f t="shared" si="24"/>
        <v>0</v>
      </c>
      <c r="AS64" s="30">
        <f t="shared" si="24"/>
        <v>240.23</v>
      </c>
      <c r="AT64" s="30">
        <f t="shared" si="24"/>
        <v>72.5</v>
      </c>
      <c r="AU64" s="30">
        <f t="shared" si="24"/>
        <v>69.33</v>
      </c>
      <c r="AV64" s="30">
        <f t="shared" si="24"/>
        <v>60.67</v>
      </c>
      <c r="AW64" s="30">
        <f t="shared" si="24"/>
        <v>68.569999999999993</v>
      </c>
      <c r="AX64" s="30">
        <f t="shared" si="24"/>
        <v>75.709999999999994</v>
      </c>
      <c r="AY64" s="30">
        <f t="shared" si="24"/>
        <v>53.75</v>
      </c>
      <c r="AZ64" s="30">
        <f t="shared" si="24"/>
        <v>81.430000000000007</v>
      </c>
      <c r="BA64" s="30">
        <f t="shared" si="24"/>
        <v>68.67</v>
      </c>
      <c r="BB64" s="30">
        <f t="shared" si="24"/>
        <v>60</v>
      </c>
      <c r="BC64" s="30">
        <f t="shared" si="24"/>
        <v>137.33000000000001</v>
      </c>
      <c r="BD64" s="30">
        <f t="shared" si="24"/>
        <v>319</v>
      </c>
      <c r="BE64" s="30">
        <f t="shared" si="24"/>
        <v>499</v>
      </c>
      <c r="BF64" s="30">
        <f t="shared" si="24"/>
        <v>578</v>
      </c>
      <c r="BG64" s="30">
        <f t="shared" si="24"/>
        <v>276</v>
      </c>
      <c r="BH64" s="30">
        <f t="shared" si="24"/>
        <v>499</v>
      </c>
      <c r="BI64" s="30">
        <f t="shared" si="24"/>
        <v>0</v>
      </c>
      <c r="BJ64" s="30">
        <f t="shared" si="24"/>
        <v>55</v>
      </c>
      <c r="BK64" s="30">
        <f t="shared" si="24"/>
        <v>36</v>
      </c>
      <c r="BL64" s="30">
        <f t="shared" si="24"/>
        <v>39</v>
      </c>
      <c r="BM64" s="30">
        <f t="shared" si="24"/>
        <v>56</v>
      </c>
      <c r="BN64" s="30">
        <f t="shared" si="24"/>
        <v>59</v>
      </c>
      <c r="BO64" s="30">
        <f t="shared" si="24"/>
        <v>314</v>
      </c>
      <c r="BP64" s="30">
        <f t="shared" si="24"/>
        <v>165.56</v>
      </c>
      <c r="BQ64" s="30">
        <f t="shared" si="24"/>
        <v>22</v>
      </c>
      <c r="BR64" s="30">
        <f t="shared" si="24"/>
        <v>0</v>
      </c>
    </row>
    <row r="65" spans="1:72" ht="17.399999999999999" x14ac:dyDescent="0.35">
      <c r="B65" s="21" t="s">
        <v>28</v>
      </c>
      <c r="C65" s="22" t="s">
        <v>27</v>
      </c>
      <c r="D65" s="23">
        <f t="shared" ref="D65:BR65" si="25">D64/1000</f>
        <v>8.5449999999999998E-2</v>
      </c>
      <c r="E65" s="23">
        <f t="shared" si="25"/>
        <v>0.09</v>
      </c>
      <c r="F65" s="23">
        <f t="shared" si="25"/>
        <v>8.2000000000000003E-2</v>
      </c>
      <c r="G65" s="23">
        <f t="shared" si="25"/>
        <v>0.624</v>
      </c>
      <c r="H65" s="23">
        <f t="shared" si="25"/>
        <v>1.49</v>
      </c>
      <c r="I65" s="23">
        <f t="shared" si="25"/>
        <v>0.72</v>
      </c>
      <c r="J65" s="23">
        <f t="shared" si="25"/>
        <v>9.0569999999999998E-2</v>
      </c>
      <c r="K65" s="23">
        <f t="shared" si="25"/>
        <v>1.17333</v>
      </c>
      <c r="L65" s="23">
        <f t="shared" si="25"/>
        <v>0.25519999999999998</v>
      </c>
      <c r="M65" s="23">
        <f t="shared" si="25"/>
        <v>0.73799999999999999</v>
      </c>
      <c r="N65" s="23">
        <f t="shared" si="25"/>
        <v>0.12637999999999999</v>
      </c>
      <c r="O65" s="23">
        <f t="shared" si="25"/>
        <v>0.40070999999999996</v>
      </c>
      <c r="P65" s="23">
        <f t="shared" si="25"/>
        <v>0.43420999999999998</v>
      </c>
      <c r="Q65" s="23">
        <f t="shared" si="25"/>
        <v>0.4</v>
      </c>
      <c r="R65" s="23">
        <f t="shared" si="25"/>
        <v>1.21</v>
      </c>
      <c r="S65" s="23">
        <f>S64/1000</f>
        <v>0.20749999999999999</v>
      </c>
      <c r="T65" s="23">
        <f>T64/1000</f>
        <v>0.27647000000000005</v>
      </c>
      <c r="U65" s="23">
        <f>U64/1000</f>
        <v>0.85199999999999998</v>
      </c>
      <c r="V65" s="23">
        <f>V64/1000</f>
        <v>0.39451999999999998</v>
      </c>
      <c r="W65" s="23">
        <f>W64/1000</f>
        <v>0.32900000000000001</v>
      </c>
      <c r="X65" s="23">
        <f t="shared" si="25"/>
        <v>1.0999999999999999E-2</v>
      </c>
      <c r="Y65" s="23">
        <f t="shared" si="25"/>
        <v>0</v>
      </c>
      <c r="Z65" s="23">
        <f t="shared" si="25"/>
        <v>0.49199999999999999</v>
      </c>
      <c r="AA65" s="23">
        <f t="shared" si="25"/>
        <v>0.38200000000000001</v>
      </c>
      <c r="AB65" s="23">
        <f t="shared" si="25"/>
        <v>0.34100000000000003</v>
      </c>
      <c r="AC65" s="23">
        <f t="shared" si="25"/>
        <v>0.26100000000000001</v>
      </c>
      <c r="AD65" s="23">
        <f t="shared" si="25"/>
        <v>0.125</v>
      </c>
      <c r="AE65" s="23">
        <f t="shared" si="25"/>
        <v>0.60699999999999998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0.22500000000000001</v>
      </c>
      <c r="AI65" s="23">
        <f t="shared" si="26"/>
        <v>0</v>
      </c>
      <c r="AJ65" s="23">
        <f t="shared" si="25"/>
        <v>0.22727</v>
      </c>
      <c r="AK65" s="23">
        <f t="shared" si="25"/>
        <v>8.8999999999999996E-2</v>
      </c>
      <c r="AL65" s="23">
        <f t="shared" si="25"/>
        <v>6.2E-2</v>
      </c>
      <c r="AM65" s="23">
        <f t="shared" si="25"/>
        <v>4.4600000000000001E-2</v>
      </c>
      <c r="AN65" s="23">
        <f t="shared" si="25"/>
        <v>0.24</v>
      </c>
      <c r="AO65" s="23">
        <f t="shared" si="25"/>
        <v>0.26200000000000001</v>
      </c>
      <c r="AP65" s="23">
        <f t="shared" si="25"/>
        <v>0</v>
      </c>
      <c r="AQ65" s="23">
        <f t="shared" si="25"/>
        <v>0.42799999999999999</v>
      </c>
      <c r="AR65" s="23">
        <f t="shared" si="25"/>
        <v>0</v>
      </c>
      <c r="AS65" s="23">
        <f t="shared" si="25"/>
        <v>0.24023</v>
      </c>
      <c r="AT65" s="23">
        <f t="shared" si="25"/>
        <v>7.2499999999999995E-2</v>
      </c>
      <c r="AU65" s="23">
        <f t="shared" si="25"/>
        <v>6.9330000000000003E-2</v>
      </c>
      <c r="AV65" s="23">
        <f t="shared" si="25"/>
        <v>6.0670000000000002E-2</v>
      </c>
      <c r="AW65" s="23">
        <f t="shared" si="25"/>
        <v>6.8569999999999992E-2</v>
      </c>
      <c r="AX65" s="23">
        <f t="shared" si="25"/>
        <v>7.571E-2</v>
      </c>
      <c r="AY65" s="23">
        <f t="shared" si="25"/>
        <v>5.3749999999999999E-2</v>
      </c>
      <c r="AZ65" s="23">
        <f t="shared" si="25"/>
        <v>8.1430000000000002E-2</v>
      </c>
      <c r="BA65" s="23">
        <f t="shared" si="25"/>
        <v>6.8669999999999995E-2</v>
      </c>
      <c r="BB65" s="23">
        <f t="shared" si="25"/>
        <v>0.06</v>
      </c>
      <c r="BC65" s="23">
        <f t="shared" si="25"/>
        <v>0.13733000000000001</v>
      </c>
      <c r="BD65" s="23">
        <f t="shared" si="25"/>
        <v>0.31900000000000001</v>
      </c>
      <c r="BE65" s="23">
        <f t="shared" si="25"/>
        <v>0.499</v>
      </c>
      <c r="BF65" s="23">
        <f t="shared" si="25"/>
        <v>0.57799999999999996</v>
      </c>
      <c r="BG65" s="23">
        <f t="shared" si="25"/>
        <v>0.27600000000000002</v>
      </c>
      <c r="BH65" s="23">
        <f t="shared" si="25"/>
        <v>0.499</v>
      </c>
      <c r="BI65" s="23">
        <f t="shared" si="25"/>
        <v>0</v>
      </c>
      <c r="BJ65" s="23">
        <f t="shared" si="25"/>
        <v>5.5E-2</v>
      </c>
      <c r="BK65" s="23">
        <f t="shared" si="25"/>
        <v>3.5999999999999997E-2</v>
      </c>
      <c r="BL65" s="23">
        <f t="shared" si="25"/>
        <v>3.9E-2</v>
      </c>
      <c r="BM65" s="23">
        <f t="shared" si="25"/>
        <v>5.6000000000000001E-2</v>
      </c>
      <c r="BN65" s="23">
        <f t="shared" si="25"/>
        <v>5.8999999999999997E-2</v>
      </c>
      <c r="BO65" s="23">
        <f t="shared" si="25"/>
        <v>0.314</v>
      </c>
      <c r="BP65" s="23">
        <f t="shared" si="25"/>
        <v>0.16556000000000001</v>
      </c>
      <c r="BQ65" s="23">
        <f t="shared" si="25"/>
        <v>2.1999999999999999E-2</v>
      </c>
      <c r="BR65" s="23">
        <f t="shared" si="25"/>
        <v>0</v>
      </c>
    </row>
    <row r="66" spans="1:72" ht="17.399999999999999" x14ac:dyDescent="0.35">
      <c r="A66" s="31"/>
      <c r="B66" s="32" t="s">
        <v>29</v>
      </c>
      <c r="C66" s="111"/>
      <c r="D66" s="33">
        <f t="shared" ref="D66:BR66" si="27">D62*D64</f>
        <v>2.5634999999999999</v>
      </c>
      <c r="E66" s="33">
        <f t="shared" si="27"/>
        <v>0</v>
      </c>
      <c r="F66" s="33">
        <f t="shared" si="27"/>
        <v>1.23</v>
      </c>
      <c r="G66" s="33">
        <f t="shared" si="27"/>
        <v>0</v>
      </c>
      <c r="H66" s="33">
        <f t="shared" si="27"/>
        <v>0</v>
      </c>
      <c r="I66" s="33">
        <f t="shared" si="27"/>
        <v>1.7279999999999998</v>
      </c>
      <c r="J66" s="33">
        <f t="shared" si="27"/>
        <v>21.736799999999999</v>
      </c>
      <c r="K66" s="33">
        <f t="shared" si="27"/>
        <v>9.3866399999999999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2.7466000000000004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1.0999999999999999E-2</v>
      </c>
      <c r="BR66" s="33">
        <f t="shared" si="27"/>
        <v>0</v>
      </c>
      <c r="BS66" s="34">
        <f>SUM(D66:BQ66)</f>
        <v>39.402540000000002</v>
      </c>
      <c r="BT66" s="35">
        <f>BS66/$C$21</f>
        <v>39.402540000000002</v>
      </c>
    </row>
    <row r="67" spans="1:72" ht="17.399999999999999" x14ac:dyDescent="0.35">
      <c r="A67" s="31"/>
      <c r="B67" s="32" t="s">
        <v>30</v>
      </c>
      <c r="C67" s="111"/>
      <c r="D67" s="33">
        <f t="shared" ref="D67:BR67" si="29">D62*D64</f>
        <v>2.5634999999999999</v>
      </c>
      <c r="E67" s="33">
        <f t="shared" si="29"/>
        <v>0</v>
      </c>
      <c r="F67" s="33">
        <f t="shared" si="29"/>
        <v>1.23</v>
      </c>
      <c r="G67" s="33">
        <f t="shared" si="29"/>
        <v>0</v>
      </c>
      <c r="H67" s="33">
        <f t="shared" si="29"/>
        <v>0</v>
      </c>
      <c r="I67" s="33">
        <f t="shared" si="29"/>
        <v>1.7279999999999998</v>
      </c>
      <c r="J67" s="33">
        <f t="shared" si="29"/>
        <v>21.736799999999999</v>
      </c>
      <c r="K67" s="33">
        <f t="shared" si="29"/>
        <v>9.3866399999999999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2.7466000000000004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1.0999999999999999E-2</v>
      </c>
      <c r="BR67" s="33">
        <f t="shared" si="29"/>
        <v>0</v>
      </c>
      <c r="BS67" s="34">
        <f>SUM(D67:BQ67)</f>
        <v>39.402540000000002</v>
      </c>
      <c r="BT67" s="35">
        <f>BS67/$C$9</f>
        <v>39.402540000000002</v>
      </c>
    </row>
    <row r="70" spans="1:72" x14ac:dyDescent="0.3">
      <c r="J70" t="s">
        <v>33</v>
      </c>
      <c r="K70" t="s">
        <v>2</v>
      </c>
      <c r="V70" t="s">
        <v>36</v>
      </c>
      <c r="AK70" s="2">
        <v>0</v>
      </c>
    </row>
    <row r="71" spans="1:72" ht="15" customHeight="1" x14ac:dyDescent="0.3">
      <c r="A71" s="94"/>
      <c r="B71" s="4" t="s">
        <v>3</v>
      </c>
      <c r="C71" s="90" t="s">
        <v>4</v>
      </c>
      <c r="D71" s="90" t="str">
        <f t="shared" ref="D71:BR71" si="31">D54</f>
        <v>Хлеб пшеничный</v>
      </c>
      <c r="E71" s="90" t="str">
        <f t="shared" si="31"/>
        <v>Хлеб ржано-пшеничный</v>
      </c>
      <c r="F71" s="90" t="str">
        <f t="shared" si="31"/>
        <v>Сахар</v>
      </c>
      <c r="G71" s="90" t="str">
        <f t="shared" si="31"/>
        <v>Чай</v>
      </c>
      <c r="H71" s="90" t="str">
        <f t="shared" si="31"/>
        <v>Какао</v>
      </c>
      <c r="I71" s="90" t="str">
        <f t="shared" si="31"/>
        <v>Кофейный напиток</v>
      </c>
      <c r="J71" s="90" t="str">
        <f t="shared" si="31"/>
        <v>Молоко 2,5%</v>
      </c>
      <c r="K71" s="90" t="str">
        <f t="shared" si="31"/>
        <v>Масло сливочное</v>
      </c>
      <c r="L71" s="90" t="str">
        <f t="shared" si="31"/>
        <v>Сметана 15%</v>
      </c>
      <c r="M71" s="90" t="str">
        <f t="shared" si="31"/>
        <v>Молоко сухое</v>
      </c>
      <c r="N71" s="90" t="str">
        <f t="shared" si="31"/>
        <v>Снежок 2,5 %</v>
      </c>
      <c r="O71" s="90" t="str">
        <f t="shared" si="31"/>
        <v>Творог 5%</v>
      </c>
      <c r="P71" s="90" t="str">
        <f t="shared" si="31"/>
        <v>Молоко сгущенное</v>
      </c>
      <c r="Q71" s="90" t="str">
        <f t="shared" si="31"/>
        <v xml:space="preserve">Джем Сава </v>
      </c>
      <c r="R71" s="90" t="str">
        <f t="shared" si="31"/>
        <v>Сыр</v>
      </c>
      <c r="S71" s="90" t="str">
        <f>S54</f>
        <v>Зеленый горошек</v>
      </c>
      <c r="T71" s="90" t="str">
        <f>T54</f>
        <v>Кукуруза консервирован.</v>
      </c>
      <c r="U71" s="90" t="str">
        <f>U54</f>
        <v>Консервы рыбные</v>
      </c>
      <c r="V71" s="90" t="str">
        <f>V54</f>
        <v>Огурцы консервирован.</v>
      </c>
      <c r="W71" s="90" t="str">
        <f>W54</f>
        <v>Огурцы свежие</v>
      </c>
      <c r="X71" s="90" t="str">
        <f t="shared" si="31"/>
        <v>Яйцо</v>
      </c>
      <c r="Y71" s="90" t="str">
        <f t="shared" si="31"/>
        <v>Икра кабачковая</v>
      </c>
      <c r="Z71" s="90" t="str">
        <f t="shared" si="31"/>
        <v>Изюм</v>
      </c>
      <c r="AA71" s="90" t="str">
        <f t="shared" si="31"/>
        <v>Курага</v>
      </c>
      <c r="AB71" s="90" t="str">
        <f t="shared" si="31"/>
        <v>Чернослив</v>
      </c>
      <c r="AC71" s="90" t="str">
        <f t="shared" si="31"/>
        <v>Шиповник</v>
      </c>
      <c r="AD71" s="90" t="str">
        <f t="shared" si="31"/>
        <v>Сухофрукты</v>
      </c>
      <c r="AE71" s="90" t="str">
        <f t="shared" si="31"/>
        <v>Ягода свежемороженная</v>
      </c>
      <c r="AF71" s="90" t="str">
        <f t="shared" ref="AF71:AI71" si="32">AF54</f>
        <v>Апельсин</v>
      </c>
      <c r="AG71" s="90" t="str">
        <f t="shared" si="32"/>
        <v>Банан</v>
      </c>
      <c r="AH71" s="90" t="str">
        <f t="shared" si="32"/>
        <v>Лимон</v>
      </c>
      <c r="AI71" s="90" t="str">
        <f t="shared" si="32"/>
        <v>Яблоко</v>
      </c>
      <c r="AJ71" s="90" t="str">
        <f t="shared" si="31"/>
        <v>Кисель</v>
      </c>
      <c r="AK71" s="90" t="str">
        <f t="shared" si="31"/>
        <v xml:space="preserve">Сок </v>
      </c>
      <c r="AL71" s="90" t="str">
        <f t="shared" si="31"/>
        <v>Макаронные изделия</v>
      </c>
      <c r="AM71" s="90" t="str">
        <f t="shared" si="31"/>
        <v>Мука</v>
      </c>
      <c r="AN71" s="90" t="str">
        <f t="shared" si="31"/>
        <v>Дрожжи</v>
      </c>
      <c r="AO71" s="90" t="str">
        <f t="shared" si="31"/>
        <v>Печенье</v>
      </c>
      <c r="AP71" s="90" t="str">
        <f t="shared" si="31"/>
        <v>Пряники</v>
      </c>
      <c r="AQ71" s="90" t="str">
        <f t="shared" si="31"/>
        <v>Вафли</v>
      </c>
      <c r="AR71" s="90" t="str">
        <f t="shared" si="31"/>
        <v>Конфеты</v>
      </c>
      <c r="AS71" s="90" t="str">
        <f t="shared" si="31"/>
        <v>Повидло Сава</v>
      </c>
      <c r="AT71" s="90" t="str">
        <f t="shared" si="31"/>
        <v>Крупа геркулес</v>
      </c>
      <c r="AU71" s="90" t="str">
        <f t="shared" si="31"/>
        <v>Крупа горох</v>
      </c>
      <c r="AV71" s="90" t="str">
        <f t="shared" si="31"/>
        <v>Крупа гречневая</v>
      </c>
      <c r="AW71" s="90" t="str">
        <f t="shared" si="31"/>
        <v>Крупа кукурузная</v>
      </c>
      <c r="AX71" s="90" t="str">
        <f t="shared" si="31"/>
        <v>Крупа манная</v>
      </c>
      <c r="AY71" s="90" t="str">
        <f t="shared" si="31"/>
        <v>Крупа перловая</v>
      </c>
      <c r="AZ71" s="90" t="str">
        <f t="shared" si="31"/>
        <v>Крупа пшеничная</v>
      </c>
      <c r="BA71" s="90" t="str">
        <f t="shared" si="31"/>
        <v>Крупа пшено</v>
      </c>
      <c r="BB71" s="90" t="str">
        <f t="shared" si="31"/>
        <v>Крупа ячневая</v>
      </c>
      <c r="BC71" s="90" t="str">
        <f t="shared" si="31"/>
        <v>Рис</v>
      </c>
      <c r="BD71" s="90" t="str">
        <f t="shared" si="31"/>
        <v>Цыпленок бройлер</v>
      </c>
      <c r="BE71" s="90" t="str">
        <f t="shared" si="31"/>
        <v>Филе куриное</v>
      </c>
      <c r="BF71" s="90" t="str">
        <f t="shared" si="31"/>
        <v>Фарш говяжий</v>
      </c>
      <c r="BG71" s="90" t="str">
        <f t="shared" si="31"/>
        <v>Печень куриная</v>
      </c>
      <c r="BH71" s="90" t="str">
        <f t="shared" si="31"/>
        <v>Филе минтая</v>
      </c>
      <c r="BI71" s="90" t="str">
        <f t="shared" si="31"/>
        <v>Филе сельди слабосол.</v>
      </c>
      <c r="BJ71" s="90" t="str">
        <f t="shared" si="31"/>
        <v>Картофель</v>
      </c>
      <c r="BK71" s="90" t="str">
        <f t="shared" si="31"/>
        <v>Морковь</v>
      </c>
      <c r="BL71" s="90" t="str">
        <f t="shared" si="31"/>
        <v>Лук</v>
      </c>
      <c r="BM71" s="90" t="str">
        <f t="shared" si="31"/>
        <v>Капуста</v>
      </c>
      <c r="BN71" s="90" t="str">
        <f t="shared" si="31"/>
        <v>Свекла</v>
      </c>
      <c r="BO71" s="90" t="str">
        <f t="shared" si="31"/>
        <v>Томатная паста</v>
      </c>
      <c r="BP71" s="90" t="str">
        <f t="shared" si="31"/>
        <v>Масло растительное</v>
      </c>
      <c r="BQ71" s="90" t="str">
        <f t="shared" si="31"/>
        <v>Соль</v>
      </c>
      <c r="BR71" s="90" t="str">
        <f t="shared" si="31"/>
        <v>Аскорбиновая кислота</v>
      </c>
      <c r="BS71" s="108" t="s">
        <v>5</v>
      </c>
      <c r="BT71" s="108" t="s">
        <v>6</v>
      </c>
    </row>
    <row r="72" spans="1:72" ht="36" customHeight="1" x14ac:dyDescent="0.3">
      <c r="A72" s="95"/>
      <c r="B72" s="5" t="s">
        <v>7</v>
      </c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109"/>
      <c r="BT72" s="109"/>
    </row>
    <row r="73" spans="1:72" ht="15" customHeight="1" x14ac:dyDescent="0.3">
      <c r="A73" s="106"/>
      <c r="B73" s="9" t="s">
        <v>12</v>
      </c>
      <c r="C73" s="99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106"/>
      <c r="B74" s="6" t="s">
        <v>13</v>
      </c>
      <c r="C74" s="99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0.05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106"/>
      <c r="B75" s="6" t="s">
        <v>14</v>
      </c>
      <c r="C75" s="99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5.0000000000000001E-3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106"/>
      <c r="B76" s="11" t="s">
        <v>15</v>
      </c>
      <c r="C76" s="99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106"/>
      <c r="B77" s="11" t="s">
        <v>16</v>
      </c>
      <c r="C77" s="99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106"/>
      <c r="B78" s="11" t="s">
        <v>17</v>
      </c>
      <c r="C78" s="99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107"/>
      <c r="B79" s="11"/>
      <c r="C79" s="100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8.0000000000000002E-3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0.05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35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8.0000000000000002E-3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0.05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26</v>
      </c>
      <c r="C85" s="29" t="s">
        <v>27</v>
      </c>
      <c r="D85" s="30">
        <f t="shared" ref="D85:BR85" si="44">D45</f>
        <v>85.45</v>
      </c>
      <c r="E85" s="30">
        <f t="shared" si="44"/>
        <v>90</v>
      </c>
      <c r="F85" s="30">
        <f t="shared" si="44"/>
        <v>82</v>
      </c>
      <c r="G85" s="30">
        <f t="shared" si="44"/>
        <v>624</v>
      </c>
      <c r="H85" s="30">
        <f t="shared" si="44"/>
        <v>1490</v>
      </c>
      <c r="I85" s="30">
        <f t="shared" si="44"/>
        <v>720</v>
      </c>
      <c r="J85" s="30">
        <f t="shared" si="44"/>
        <v>90.57</v>
      </c>
      <c r="K85" s="30">
        <f t="shared" si="44"/>
        <v>1173.33</v>
      </c>
      <c r="L85" s="30">
        <f t="shared" si="44"/>
        <v>255.2</v>
      </c>
      <c r="M85" s="30">
        <f t="shared" si="44"/>
        <v>738</v>
      </c>
      <c r="N85" s="30">
        <f t="shared" si="44"/>
        <v>126.38</v>
      </c>
      <c r="O85" s="30">
        <f t="shared" si="44"/>
        <v>400.71</v>
      </c>
      <c r="P85" s="30">
        <f t="shared" si="44"/>
        <v>434.21</v>
      </c>
      <c r="Q85" s="30">
        <f t="shared" si="44"/>
        <v>400</v>
      </c>
      <c r="R85" s="30">
        <f t="shared" si="44"/>
        <v>1210</v>
      </c>
      <c r="S85" s="30">
        <f>S45</f>
        <v>207.5</v>
      </c>
      <c r="T85" s="30">
        <f>T45</f>
        <v>276.47000000000003</v>
      </c>
      <c r="U85" s="30">
        <f>U45</f>
        <v>852</v>
      </c>
      <c r="V85" s="30">
        <f>V45</f>
        <v>394.52</v>
      </c>
      <c r="W85" s="30">
        <f>W45</f>
        <v>329</v>
      </c>
      <c r="X85" s="30">
        <f t="shared" si="44"/>
        <v>11</v>
      </c>
      <c r="Y85" s="30">
        <f t="shared" si="44"/>
        <v>0</v>
      </c>
      <c r="Z85" s="30">
        <f t="shared" si="44"/>
        <v>492</v>
      </c>
      <c r="AA85" s="30">
        <f t="shared" si="44"/>
        <v>382</v>
      </c>
      <c r="AB85" s="30">
        <f t="shared" si="44"/>
        <v>341</v>
      </c>
      <c r="AC85" s="30">
        <f t="shared" si="44"/>
        <v>261</v>
      </c>
      <c r="AD85" s="30">
        <f t="shared" si="44"/>
        <v>125</v>
      </c>
      <c r="AE85" s="30">
        <f t="shared" si="44"/>
        <v>607</v>
      </c>
      <c r="AF85" s="30"/>
      <c r="AG85" s="30"/>
      <c r="AH85" s="30">
        <f t="shared" si="44"/>
        <v>225</v>
      </c>
      <c r="AI85" s="30"/>
      <c r="AJ85" s="30">
        <f t="shared" si="44"/>
        <v>227.27</v>
      </c>
      <c r="AK85" s="30">
        <f t="shared" si="44"/>
        <v>89</v>
      </c>
      <c r="AL85" s="30">
        <f t="shared" si="44"/>
        <v>62</v>
      </c>
      <c r="AM85" s="30">
        <f t="shared" si="44"/>
        <v>44.6</v>
      </c>
      <c r="AN85" s="30">
        <f t="shared" si="44"/>
        <v>240</v>
      </c>
      <c r="AO85" s="30">
        <f t="shared" si="44"/>
        <v>262</v>
      </c>
      <c r="AP85" s="30">
        <f t="shared" si="44"/>
        <v>0</v>
      </c>
      <c r="AQ85" s="30">
        <f t="shared" si="44"/>
        <v>428</v>
      </c>
      <c r="AR85" s="30">
        <f t="shared" si="44"/>
        <v>0</v>
      </c>
      <c r="AS85" s="30">
        <f t="shared" si="44"/>
        <v>240.23</v>
      </c>
      <c r="AT85" s="30">
        <f t="shared" si="44"/>
        <v>72.5</v>
      </c>
      <c r="AU85" s="30">
        <f t="shared" si="44"/>
        <v>69.33</v>
      </c>
      <c r="AV85" s="30">
        <f t="shared" si="44"/>
        <v>60.67</v>
      </c>
      <c r="AW85" s="30">
        <f t="shared" si="44"/>
        <v>68.569999999999993</v>
      </c>
      <c r="AX85" s="30">
        <f t="shared" si="44"/>
        <v>75.709999999999994</v>
      </c>
      <c r="AY85" s="30">
        <f t="shared" si="44"/>
        <v>53.75</v>
      </c>
      <c r="AZ85" s="30">
        <f t="shared" si="44"/>
        <v>81.430000000000007</v>
      </c>
      <c r="BA85" s="30">
        <f t="shared" si="44"/>
        <v>68.67</v>
      </c>
      <c r="BB85" s="30">
        <f t="shared" si="44"/>
        <v>60</v>
      </c>
      <c r="BC85" s="30">
        <f t="shared" si="44"/>
        <v>137.33000000000001</v>
      </c>
      <c r="BD85" s="30">
        <f t="shared" si="44"/>
        <v>319</v>
      </c>
      <c r="BE85" s="30">
        <f t="shared" si="44"/>
        <v>499</v>
      </c>
      <c r="BF85" s="30">
        <f t="shared" si="44"/>
        <v>578</v>
      </c>
      <c r="BG85" s="30">
        <f t="shared" si="44"/>
        <v>276</v>
      </c>
      <c r="BH85" s="30">
        <f t="shared" si="44"/>
        <v>499</v>
      </c>
      <c r="BI85" s="30">
        <f t="shared" si="44"/>
        <v>0</v>
      </c>
      <c r="BJ85" s="30">
        <f t="shared" si="44"/>
        <v>55</v>
      </c>
      <c r="BK85" s="30">
        <f t="shared" si="44"/>
        <v>36</v>
      </c>
      <c r="BL85" s="30">
        <f t="shared" si="44"/>
        <v>39</v>
      </c>
      <c r="BM85" s="30">
        <f t="shared" si="44"/>
        <v>56</v>
      </c>
      <c r="BN85" s="30">
        <f t="shared" si="44"/>
        <v>59</v>
      </c>
      <c r="BO85" s="30">
        <f t="shared" si="44"/>
        <v>314</v>
      </c>
      <c r="BP85" s="30">
        <f t="shared" si="44"/>
        <v>165.56</v>
      </c>
      <c r="BQ85" s="30">
        <f t="shared" si="44"/>
        <v>22</v>
      </c>
      <c r="BR85" s="30">
        <f t="shared" si="44"/>
        <v>0</v>
      </c>
    </row>
    <row r="86" spans="1:72" ht="17.399999999999999" x14ac:dyDescent="0.35">
      <c r="B86" s="21" t="s">
        <v>28</v>
      </c>
      <c r="C86" s="22" t="s">
        <v>27</v>
      </c>
      <c r="D86" s="23">
        <f t="shared" ref="D86:BR86" si="45">D85/1000</f>
        <v>8.5449999999999998E-2</v>
      </c>
      <c r="E86" s="23">
        <f t="shared" si="45"/>
        <v>0.09</v>
      </c>
      <c r="F86" s="23">
        <f t="shared" si="45"/>
        <v>8.2000000000000003E-2</v>
      </c>
      <c r="G86" s="23">
        <f t="shared" si="45"/>
        <v>0.624</v>
      </c>
      <c r="H86" s="23">
        <f t="shared" si="45"/>
        <v>1.49</v>
      </c>
      <c r="I86" s="23">
        <f t="shared" si="45"/>
        <v>0.72</v>
      </c>
      <c r="J86" s="23">
        <f t="shared" si="45"/>
        <v>9.0569999999999998E-2</v>
      </c>
      <c r="K86" s="23">
        <f t="shared" si="45"/>
        <v>1.17333</v>
      </c>
      <c r="L86" s="23">
        <f t="shared" si="45"/>
        <v>0.25519999999999998</v>
      </c>
      <c r="M86" s="23">
        <f t="shared" si="45"/>
        <v>0.73799999999999999</v>
      </c>
      <c r="N86" s="23">
        <f t="shared" si="45"/>
        <v>0.12637999999999999</v>
      </c>
      <c r="O86" s="23">
        <f t="shared" si="45"/>
        <v>0.40070999999999996</v>
      </c>
      <c r="P86" s="23">
        <f t="shared" si="45"/>
        <v>0.43420999999999998</v>
      </c>
      <c r="Q86" s="23">
        <f t="shared" si="45"/>
        <v>0.4</v>
      </c>
      <c r="R86" s="23">
        <f t="shared" si="45"/>
        <v>1.21</v>
      </c>
      <c r="S86" s="23">
        <f>S85/1000</f>
        <v>0.20749999999999999</v>
      </c>
      <c r="T86" s="23">
        <f>T85/1000</f>
        <v>0.27647000000000005</v>
      </c>
      <c r="U86" s="23">
        <f>U85/1000</f>
        <v>0.85199999999999998</v>
      </c>
      <c r="V86" s="23">
        <f>V85/1000</f>
        <v>0.39451999999999998</v>
      </c>
      <c r="W86" s="23">
        <f>W85/1000</f>
        <v>0.32900000000000001</v>
      </c>
      <c r="X86" s="23">
        <f t="shared" si="45"/>
        <v>1.0999999999999999E-2</v>
      </c>
      <c r="Y86" s="23">
        <f t="shared" si="45"/>
        <v>0</v>
      </c>
      <c r="Z86" s="23">
        <f t="shared" si="45"/>
        <v>0.49199999999999999</v>
      </c>
      <c r="AA86" s="23">
        <f t="shared" si="45"/>
        <v>0.38200000000000001</v>
      </c>
      <c r="AB86" s="23">
        <f t="shared" si="45"/>
        <v>0.34100000000000003</v>
      </c>
      <c r="AC86" s="23">
        <f t="shared" si="45"/>
        <v>0.26100000000000001</v>
      </c>
      <c r="AD86" s="23">
        <f t="shared" si="45"/>
        <v>0.125</v>
      </c>
      <c r="AE86" s="23">
        <f t="shared" si="45"/>
        <v>0.60699999999999998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0.22500000000000001</v>
      </c>
      <c r="AI86" s="23">
        <f t="shared" si="46"/>
        <v>0</v>
      </c>
      <c r="AJ86" s="23">
        <f t="shared" si="45"/>
        <v>0.22727</v>
      </c>
      <c r="AK86" s="23">
        <f t="shared" si="45"/>
        <v>8.8999999999999996E-2</v>
      </c>
      <c r="AL86" s="23">
        <f t="shared" si="45"/>
        <v>6.2E-2</v>
      </c>
      <c r="AM86" s="23">
        <f t="shared" si="45"/>
        <v>4.4600000000000001E-2</v>
      </c>
      <c r="AN86" s="23">
        <f t="shared" si="45"/>
        <v>0.24</v>
      </c>
      <c r="AO86" s="23">
        <f t="shared" si="45"/>
        <v>0.26200000000000001</v>
      </c>
      <c r="AP86" s="23">
        <f t="shared" si="45"/>
        <v>0</v>
      </c>
      <c r="AQ86" s="23">
        <f t="shared" si="45"/>
        <v>0.42799999999999999</v>
      </c>
      <c r="AR86" s="23">
        <f t="shared" si="45"/>
        <v>0</v>
      </c>
      <c r="AS86" s="23">
        <f t="shared" si="45"/>
        <v>0.24023</v>
      </c>
      <c r="AT86" s="23">
        <f t="shared" si="45"/>
        <v>7.2499999999999995E-2</v>
      </c>
      <c r="AU86" s="23">
        <f t="shared" si="45"/>
        <v>6.9330000000000003E-2</v>
      </c>
      <c r="AV86" s="23">
        <f t="shared" si="45"/>
        <v>6.0670000000000002E-2</v>
      </c>
      <c r="AW86" s="23">
        <f t="shared" si="45"/>
        <v>6.8569999999999992E-2</v>
      </c>
      <c r="AX86" s="23">
        <f t="shared" si="45"/>
        <v>7.571E-2</v>
      </c>
      <c r="AY86" s="23">
        <f t="shared" si="45"/>
        <v>5.3749999999999999E-2</v>
      </c>
      <c r="AZ86" s="23">
        <f t="shared" si="45"/>
        <v>8.1430000000000002E-2</v>
      </c>
      <c r="BA86" s="23">
        <f t="shared" si="45"/>
        <v>6.8669999999999995E-2</v>
      </c>
      <c r="BB86" s="23">
        <f t="shared" si="45"/>
        <v>0.06</v>
      </c>
      <c r="BC86" s="23">
        <f t="shared" si="45"/>
        <v>0.13733000000000001</v>
      </c>
      <c r="BD86" s="23">
        <f t="shared" si="45"/>
        <v>0.31900000000000001</v>
      </c>
      <c r="BE86" s="23">
        <f t="shared" si="45"/>
        <v>0.499</v>
      </c>
      <c r="BF86" s="23">
        <f t="shared" si="45"/>
        <v>0.57799999999999996</v>
      </c>
      <c r="BG86" s="23">
        <f t="shared" si="45"/>
        <v>0.27600000000000002</v>
      </c>
      <c r="BH86" s="23">
        <f t="shared" si="45"/>
        <v>0.499</v>
      </c>
      <c r="BI86" s="23">
        <f t="shared" si="45"/>
        <v>0</v>
      </c>
      <c r="BJ86" s="23">
        <f t="shared" si="45"/>
        <v>5.5E-2</v>
      </c>
      <c r="BK86" s="23">
        <f t="shared" si="45"/>
        <v>3.5999999999999997E-2</v>
      </c>
      <c r="BL86" s="23">
        <f t="shared" si="45"/>
        <v>3.9E-2</v>
      </c>
      <c r="BM86" s="23">
        <f t="shared" si="45"/>
        <v>5.6000000000000001E-2</v>
      </c>
      <c r="BN86" s="23">
        <f t="shared" si="45"/>
        <v>5.8999999999999997E-2</v>
      </c>
      <c r="BO86" s="23">
        <f t="shared" si="45"/>
        <v>0.314</v>
      </c>
      <c r="BP86" s="23">
        <f t="shared" si="45"/>
        <v>0.16556000000000001</v>
      </c>
      <c r="BQ86" s="23">
        <f t="shared" si="45"/>
        <v>2.1999999999999999E-2</v>
      </c>
      <c r="BR86" s="23">
        <f t="shared" si="45"/>
        <v>0</v>
      </c>
    </row>
    <row r="87" spans="1:72" ht="17.399999999999999" x14ac:dyDescent="0.35">
      <c r="A87" s="31"/>
      <c r="B87" s="32" t="s">
        <v>29</v>
      </c>
      <c r="C87" s="111"/>
      <c r="D87" s="33">
        <f t="shared" ref="D87:BR87" si="47">D81*D85</f>
        <v>2.5634999999999999</v>
      </c>
      <c r="E87" s="33">
        <f t="shared" si="47"/>
        <v>4.5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9.3866399999999999</v>
      </c>
      <c r="L87" s="33">
        <f t="shared" si="47"/>
        <v>2.552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4.0140000000000002E-2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2.1234500000000001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11.165000000000001</v>
      </c>
      <c r="BE87" s="33">
        <f t="shared" si="47"/>
        <v>24.950000000000003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3.08</v>
      </c>
      <c r="BK87" s="33">
        <f t="shared" si="47"/>
        <v>0.9</v>
      </c>
      <c r="BL87" s="33">
        <f t="shared" si="47"/>
        <v>0.66300000000000003</v>
      </c>
      <c r="BM87" s="33">
        <f t="shared" si="47"/>
        <v>3.36</v>
      </c>
      <c r="BN87" s="33">
        <f t="shared" si="47"/>
        <v>0</v>
      </c>
      <c r="BO87" s="33">
        <f t="shared" si="47"/>
        <v>2.512</v>
      </c>
      <c r="BP87" s="33">
        <f t="shared" si="47"/>
        <v>0.99336000000000002</v>
      </c>
      <c r="BQ87" s="33">
        <f t="shared" si="47"/>
        <v>0.11</v>
      </c>
      <c r="BR87" s="33">
        <f t="shared" si="47"/>
        <v>0</v>
      </c>
      <c r="BS87" s="34">
        <f>SUM(D87:BQ87)</f>
        <v>84.919089999999983</v>
      </c>
      <c r="BT87" s="35">
        <f>BS87/$C$21</f>
        <v>84.919089999999983</v>
      </c>
    </row>
    <row r="88" spans="1:72" ht="17.399999999999999" x14ac:dyDescent="0.35">
      <c r="A88" s="31"/>
      <c r="B88" s="32" t="s">
        <v>30</v>
      </c>
      <c r="C88" s="111"/>
      <c r="D88" s="33">
        <f t="shared" ref="D88:BR88" si="49">D81*D85</f>
        <v>2.5634999999999999</v>
      </c>
      <c r="E88" s="33">
        <f t="shared" si="49"/>
        <v>4.5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9.3866399999999999</v>
      </c>
      <c r="L88" s="33">
        <f t="shared" si="49"/>
        <v>2.552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4.0140000000000002E-2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2.1234500000000001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11.165000000000001</v>
      </c>
      <c r="BE88" s="33">
        <f t="shared" si="49"/>
        <v>24.950000000000003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3.08</v>
      </c>
      <c r="BK88" s="33">
        <f t="shared" si="49"/>
        <v>0.9</v>
      </c>
      <c r="BL88" s="33">
        <f t="shared" si="49"/>
        <v>0.66300000000000003</v>
      </c>
      <c r="BM88" s="33">
        <f t="shared" si="49"/>
        <v>3.36</v>
      </c>
      <c r="BN88" s="33">
        <f t="shared" si="49"/>
        <v>0</v>
      </c>
      <c r="BO88" s="33">
        <f t="shared" si="49"/>
        <v>2.512</v>
      </c>
      <c r="BP88" s="33">
        <f t="shared" si="49"/>
        <v>0.99336000000000002</v>
      </c>
      <c r="BQ88" s="33">
        <f t="shared" si="49"/>
        <v>0.11</v>
      </c>
      <c r="BR88" s="33">
        <f t="shared" si="49"/>
        <v>0</v>
      </c>
      <c r="BS88" s="34">
        <f>SUM(D88:BQ88)</f>
        <v>84.919089999999983</v>
      </c>
      <c r="BT88" s="35">
        <f>BS88/$C$9</f>
        <v>84.919089999999983</v>
      </c>
    </row>
    <row r="90" spans="1:72" x14ac:dyDescent="0.3">
      <c r="J90" t="s">
        <v>33</v>
      </c>
      <c r="K90" t="s">
        <v>2</v>
      </c>
      <c r="V90" t="s">
        <v>36</v>
      </c>
      <c r="AK90" s="2">
        <v>0</v>
      </c>
    </row>
    <row r="91" spans="1:72" ht="15" customHeight="1" x14ac:dyDescent="0.3">
      <c r="A91" s="94"/>
      <c r="B91" s="4" t="s">
        <v>3</v>
      </c>
      <c r="C91" s="90" t="s">
        <v>4</v>
      </c>
      <c r="D91" s="90" t="str">
        <f t="shared" ref="D91:BR91" si="51">D54</f>
        <v>Хлеб пшеничный</v>
      </c>
      <c r="E91" s="90" t="str">
        <f t="shared" si="51"/>
        <v>Хлеб ржано-пшеничный</v>
      </c>
      <c r="F91" s="90" t="str">
        <f t="shared" si="51"/>
        <v>Сахар</v>
      </c>
      <c r="G91" s="90" t="str">
        <f t="shared" si="51"/>
        <v>Чай</v>
      </c>
      <c r="H91" s="90" t="str">
        <f t="shared" si="51"/>
        <v>Какао</v>
      </c>
      <c r="I91" s="90" t="str">
        <f t="shared" si="51"/>
        <v>Кофейный напиток</v>
      </c>
      <c r="J91" s="90" t="str">
        <f t="shared" si="51"/>
        <v>Молоко 2,5%</v>
      </c>
      <c r="K91" s="90" t="str">
        <f t="shared" si="51"/>
        <v>Масло сливочное</v>
      </c>
      <c r="L91" s="90" t="str">
        <f t="shared" si="51"/>
        <v>Сметана 15%</v>
      </c>
      <c r="M91" s="90" t="str">
        <f t="shared" si="51"/>
        <v>Молоко сухое</v>
      </c>
      <c r="N91" s="90" t="str">
        <f t="shared" si="51"/>
        <v>Снежок 2,5 %</v>
      </c>
      <c r="O91" s="90" t="str">
        <f t="shared" si="51"/>
        <v>Творог 5%</v>
      </c>
      <c r="P91" s="90" t="str">
        <f t="shared" si="51"/>
        <v>Молоко сгущенное</v>
      </c>
      <c r="Q91" s="90" t="str">
        <f t="shared" si="51"/>
        <v xml:space="preserve">Джем Сава </v>
      </c>
      <c r="R91" s="90" t="str">
        <f t="shared" si="51"/>
        <v>Сыр</v>
      </c>
      <c r="S91" s="90" t="str">
        <f>S54</f>
        <v>Зеленый горошек</v>
      </c>
      <c r="T91" s="90" t="str">
        <f>T54</f>
        <v>Кукуруза консервирован.</v>
      </c>
      <c r="U91" s="90" t="str">
        <f>U54</f>
        <v>Консервы рыбные</v>
      </c>
      <c r="V91" s="90" t="str">
        <f>V54</f>
        <v>Огурцы консервирован.</v>
      </c>
      <c r="W91" s="90" t="str">
        <f>W54</f>
        <v>Огурцы свежие</v>
      </c>
      <c r="X91" s="90" t="str">
        <f t="shared" si="51"/>
        <v>Яйцо</v>
      </c>
      <c r="Y91" s="90" t="str">
        <f t="shared" si="51"/>
        <v>Икра кабачковая</v>
      </c>
      <c r="Z91" s="90" t="str">
        <f t="shared" si="51"/>
        <v>Изюм</v>
      </c>
      <c r="AA91" s="90" t="str">
        <f t="shared" si="51"/>
        <v>Курага</v>
      </c>
      <c r="AB91" s="90" t="str">
        <f t="shared" si="51"/>
        <v>Чернослив</v>
      </c>
      <c r="AC91" s="90" t="str">
        <f t="shared" si="51"/>
        <v>Шиповник</v>
      </c>
      <c r="AD91" s="90" t="str">
        <f t="shared" si="51"/>
        <v>Сухофрукты</v>
      </c>
      <c r="AE91" s="90" t="str">
        <f t="shared" si="51"/>
        <v>Ягода свежемороженная</v>
      </c>
      <c r="AF91" s="90" t="str">
        <f t="shared" ref="AF91:AI91" si="52">AF54</f>
        <v>Апельсин</v>
      </c>
      <c r="AG91" s="90" t="str">
        <f t="shared" si="52"/>
        <v>Банан</v>
      </c>
      <c r="AH91" s="90" t="str">
        <f t="shared" si="52"/>
        <v>Лимон</v>
      </c>
      <c r="AI91" s="90" t="str">
        <f t="shared" si="52"/>
        <v>Яблоко</v>
      </c>
      <c r="AJ91" s="90" t="str">
        <f t="shared" si="51"/>
        <v>Кисель</v>
      </c>
      <c r="AK91" s="90" t="str">
        <f t="shared" si="51"/>
        <v xml:space="preserve">Сок </v>
      </c>
      <c r="AL91" s="90" t="str">
        <f t="shared" si="51"/>
        <v>Макаронные изделия</v>
      </c>
      <c r="AM91" s="90" t="str">
        <f t="shared" si="51"/>
        <v>Мука</v>
      </c>
      <c r="AN91" s="90" t="str">
        <f t="shared" si="51"/>
        <v>Дрожжи</v>
      </c>
      <c r="AO91" s="90" t="str">
        <f t="shared" si="51"/>
        <v>Печенье</v>
      </c>
      <c r="AP91" s="90" t="str">
        <f t="shared" si="51"/>
        <v>Пряники</v>
      </c>
      <c r="AQ91" s="90" t="str">
        <f t="shared" si="51"/>
        <v>Вафли</v>
      </c>
      <c r="AR91" s="90" t="str">
        <f t="shared" si="51"/>
        <v>Конфеты</v>
      </c>
      <c r="AS91" s="90" t="str">
        <f t="shared" si="51"/>
        <v>Повидло Сава</v>
      </c>
      <c r="AT91" s="90" t="str">
        <f t="shared" si="51"/>
        <v>Крупа геркулес</v>
      </c>
      <c r="AU91" s="90" t="str">
        <f t="shared" si="51"/>
        <v>Крупа горох</v>
      </c>
      <c r="AV91" s="90" t="str">
        <f t="shared" si="51"/>
        <v>Крупа гречневая</v>
      </c>
      <c r="AW91" s="90" t="str">
        <f t="shared" si="51"/>
        <v>Крупа кукурузная</v>
      </c>
      <c r="AX91" s="90" t="str">
        <f t="shared" si="51"/>
        <v>Крупа манная</v>
      </c>
      <c r="AY91" s="90" t="str">
        <f t="shared" si="51"/>
        <v>Крупа перловая</v>
      </c>
      <c r="AZ91" s="90" t="str">
        <f t="shared" si="51"/>
        <v>Крупа пшеничная</v>
      </c>
      <c r="BA91" s="90" t="str">
        <f t="shared" si="51"/>
        <v>Крупа пшено</v>
      </c>
      <c r="BB91" s="90" t="str">
        <f t="shared" si="51"/>
        <v>Крупа ячневая</v>
      </c>
      <c r="BC91" s="90" t="str">
        <f t="shared" si="51"/>
        <v>Рис</v>
      </c>
      <c r="BD91" s="90" t="str">
        <f t="shared" si="51"/>
        <v>Цыпленок бройлер</v>
      </c>
      <c r="BE91" s="90" t="str">
        <f t="shared" si="51"/>
        <v>Филе куриное</v>
      </c>
      <c r="BF91" s="90" t="str">
        <f t="shared" si="51"/>
        <v>Фарш говяжий</v>
      </c>
      <c r="BG91" s="90" t="str">
        <f t="shared" si="51"/>
        <v>Печень куриная</v>
      </c>
      <c r="BH91" s="90" t="str">
        <f t="shared" si="51"/>
        <v>Филе минтая</v>
      </c>
      <c r="BI91" s="90" t="str">
        <f t="shared" si="51"/>
        <v>Филе сельди слабосол.</v>
      </c>
      <c r="BJ91" s="90" t="str">
        <f t="shared" si="51"/>
        <v>Картофель</v>
      </c>
      <c r="BK91" s="90" t="str">
        <f t="shared" si="51"/>
        <v>Морковь</v>
      </c>
      <c r="BL91" s="90" t="str">
        <f t="shared" si="51"/>
        <v>Лук</v>
      </c>
      <c r="BM91" s="90" t="str">
        <f t="shared" si="51"/>
        <v>Капуста</v>
      </c>
      <c r="BN91" s="90" t="str">
        <f t="shared" si="51"/>
        <v>Свекла</v>
      </c>
      <c r="BO91" s="90" t="str">
        <f t="shared" si="51"/>
        <v>Томатная паста</v>
      </c>
      <c r="BP91" s="90" t="str">
        <f t="shared" si="51"/>
        <v>Масло растительное</v>
      </c>
      <c r="BQ91" s="90" t="str">
        <f t="shared" si="51"/>
        <v>Соль</v>
      </c>
      <c r="BR91" s="90" t="str">
        <f t="shared" si="51"/>
        <v>Аскорбиновая кислота</v>
      </c>
      <c r="BS91" s="108" t="s">
        <v>5</v>
      </c>
      <c r="BT91" s="108" t="s">
        <v>6</v>
      </c>
    </row>
    <row r="92" spans="1:72" ht="36" customHeight="1" x14ac:dyDescent="0.3">
      <c r="A92" s="95"/>
      <c r="B92" s="5" t="s">
        <v>7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109"/>
      <c r="BT92" s="109"/>
    </row>
    <row r="93" spans="1:72" x14ac:dyDescent="0.3">
      <c r="A93" s="110" t="s">
        <v>18</v>
      </c>
      <c r="B93" s="6" t="s">
        <v>19</v>
      </c>
      <c r="C93" s="98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106"/>
      <c r="B94" s="6" t="s">
        <v>20</v>
      </c>
      <c r="C94" s="99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106"/>
      <c r="B95" s="6"/>
      <c r="C95" s="99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107"/>
      <c r="B96" s="6"/>
      <c r="C96" s="100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35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26</v>
      </c>
      <c r="C102" s="29" t="s">
        <v>27</v>
      </c>
      <c r="D102" s="30">
        <f t="shared" ref="D102:BR102" si="62">D45</f>
        <v>85.45</v>
      </c>
      <c r="E102" s="30">
        <f t="shared" si="62"/>
        <v>90</v>
      </c>
      <c r="F102" s="30">
        <f t="shared" si="62"/>
        <v>82</v>
      </c>
      <c r="G102" s="30">
        <f t="shared" si="62"/>
        <v>624</v>
      </c>
      <c r="H102" s="30">
        <f t="shared" si="62"/>
        <v>1490</v>
      </c>
      <c r="I102" s="30">
        <f t="shared" si="62"/>
        <v>720</v>
      </c>
      <c r="J102" s="30">
        <f t="shared" si="62"/>
        <v>90.57</v>
      </c>
      <c r="K102" s="30">
        <f t="shared" si="62"/>
        <v>1173.33</v>
      </c>
      <c r="L102" s="30">
        <f t="shared" si="62"/>
        <v>255.2</v>
      </c>
      <c r="M102" s="30">
        <f t="shared" si="62"/>
        <v>738</v>
      </c>
      <c r="N102" s="30">
        <f t="shared" si="62"/>
        <v>126.38</v>
      </c>
      <c r="O102" s="30">
        <f t="shared" si="62"/>
        <v>400.71</v>
      </c>
      <c r="P102" s="30">
        <f t="shared" si="62"/>
        <v>434.21</v>
      </c>
      <c r="Q102" s="30">
        <f t="shared" si="62"/>
        <v>400</v>
      </c>
      <c r="R102" s="30">
        <f t="shared" si="62"/>
        <v>1210</v>
      </c>
      <c r="S102" s="30">
        <f>S45</f>
        <v>207.5</v>
      </c>
      <c r="T102" s="30">
        <f>T45</f>
        <v>276.47000000000003</v>
      </c>
      <c r="U102" s="30">
        <f>U45</f>
        <v>852</v>
      </c>
      <c r="V102" s="30">
        <f>V45</f>
        <v>394.52</v>
      </c>
      <c r="W102" s="30">
        <f>W45</f>
        <v>329</v>
      </c>
      <c r="X102" s="30">
        <f t="shared" si="62"/>
        <v>11</v>
      </c>
      <c r="Y102" s="30">
        <f t="shared" si="62"/>
        <v>0</v>
      </c>
      <c r="Z102" s="30">
        <f t="shared" si="62"/>
        <v>492</v>
      </c>
      <c r="AA102" s="30">
        <f t="shared" si="62"/>
        <v>382</v>
      </c>
      <c r="AB102" s="30">
        <f t="shared" si="62"/>
        <v>341</v>
      </c>
      <c r="AC102" s="30">
        <f t="shared" si="62"/>
        <v>261</v>
      </c>
      <c r="AD102" s="30">
        <f t="shared" si="62"/>
        <v>125</v>
      </c>
      <c r="AE102" s="30">
        <f t="shared" si="62"/>
        <v>607</v>
      </c>
      <c r="AF102" s="30"/>
      <c r="AG102" s="30"/>
      <c r="AH102" s="30">
        <f t="shared" si="62"/>
        <v>225</v>
      </c>
      <c r="AI102" s="30"/>
      <c r="AJ102" s="30">
        <f t="shared" si="62"/>
        <v>227.27</v>
      </c>
      <c r="AK102" s="30">
        <f t="shared" si="62"/>
        <v>89</v>
      </c>
      <c r="AL102" s="30">
        <f t="shared" si="62"/>
        <v>62</v>
      </c>
      <c r="AM102" s="30">
        <f t="shared" si="62"/>
        <v>44.6</v>
      </c>
      <c r="AN102" s="30">
        <f t="shared" si="62"/>
        <v>240</v>
      </c>
      <c r="AO102" s="30">
        <f t="shared" si="62"/>
        <v>262</v>
      </c>
      <c r="AP102" s="30">
        <f t="shared" si="62"/>
        <v>0</v>
      </c>
      <c r="AQ102" s="30">
        <f t="shared" si="62"/>
        <v>428</v>
      </c>
      <c r="AR102" s="30">
        <f t="shared" si="62"/>
        <v>0</v>
      </c>
      <c r="AS102" s="30">
        <f t="shared" si="62"/>
        <v>240.23</v>
      </c>
      <c r="AT102" s="30">
        <f t="shared" si="62"/>
        <v>72.5</v>
      </c>
      <c r="AU102" s="30">
        <f t="shared" si="62"/>
        <v>69.33</v>
      </c>
      <c r="AV102" s="30">
        <f t="shared" si="62"/>
        <v>60.67</v>
      </c>
      <c r="AW102" s="30">
        <f t="shared" si="62"/>
        <v>68.569999999999993</v>
      </c>
      <c r="AX102" s="30">
        <f t="shared" si="62"/>
        <v>75.709999999999994</v>
      </c>
      <c r="AY102" s="30">
        <f t="shared" si="62"/>
        <v>53.75</v>
      </c>
      <c r="AZ102" s="30">
        <f t="shared" si="62"/>
        <v>81.430000000000007</v>
      </c>
      <c r="BA102" s="30">
        <f t="shared" si="62"/>
        <v>68.67</v>
      </c>
      <c r="BB102" s="30">
        <f t="shared" si="62"/>
        <v>60</v>
      </c>
      <c r="BC102" s="30">
        <f t="shared" si="62"/>
        <v>137.33000000000001</v>
      </c>
      <c r="BD102" s="30">
        <f t="shared" si="62"/>
        <v>319</v>
      </c>
      <c r="BE102" s="30">
        <f t="shared" si="62"/>
        <v>499</v>
      </c>
      <c r="BF102" s="30">
        <f t="shared" si="62"/>
        <v>578</v>
      </c>
      <c r="BG102" s="30">
        <f t="shared" si="62"/>
        <v>276</v>
      </c>
      <c r="BH102" s="30">
        <f t="shared" si="62"/>
        <v>499</v>
      </c>
      <c r="BI102" s="30">
        <f t="shared" si="62"/>
        <v>0</v>
      </c>
      <c r="BJ102" s="30">
        <f t="shared" si="62"/>
        <v>55</v>
      </c>
      <c r="BK102" s="30">
        <f t="shared" si="62"/>
        <v>36</v>
      </c>
      <c r="BL102" s="30">
        <f t="shared" si="62"/>
        <v>39</v>
      </c>
      <c r="BM102" s="30">
        <f t="shared" si="62"/>
        <v>56</v>
      </c>
      <c r="BN102" s="30">
        <f t="shared" si="62"/>
        <v>59</v>
      </c>
      <c r="BO102" s="30">
        <f t="shared" si="62"/>
        <v>314</v>
      </c>
      <c r="BP102" s="30">
        <f t="shared" si="62"/>
        <v>165.56</v>
      </c>
      <c r="BQ102" s="30">
        <f t="shared" si="62"/>
        <v>22</v>
      </c>
      <c r="BR102" s="30">
        <f t="shared" si="62"/>
        <v>0</v>
      </c>
    </row>
    <row r="103" spans="1:72" ht="17.399999999999999" x14ac:dyDescent="0.35">
      <c r="B103" s="21" t="s">
        <v>28</v>
      </c>
      <c r="C103" s="22" t="s">
        <v>27</v>
      </c>
      <c r="D103" s="23">
        <f t="shared" ref="D103:BR103" si="63">D102/1000</f>
        <v>8.5449999999999998E-2</v>
      </c>
      <c r="E103" s="23">
        <f t="shared" si="63"/>
        <v>0.09</v>
      </c>
      <c r="F103" s="23">
        <f t="shared" si="63"/>
        <v>8.2000000000000003E-2</v>
      </c>
      <c r="G103" s="23">
        <f t="shared" si="63"/>
        <v>0.624</v>
      </c>
      <c r="H103" s="23">
        <f t="shared" si="63"/>
        <v>1.49</v>
      </c>
      <c r="I103" s="23">
        <f t="shared" si="63"/>
        <v>0.72</v>
      </c>
      <c r="J103" s="23">
        <f t="shared" si="63"/>
        <v>9.0569999999999998E-2</v>
      </c>
      <c r="K103" s="23">
        <f t="shared" si="63"/>
        <v>1.17333</v>
      </c>
      <c r="L103" s="23">
        <f t="shared" si="63"/>
        <v>0.25519999999999998</v>
      </c>
      <c r="M103" s="23">
        <f t="shared" si="63"/>
        <v>0.73799999999999999</v>
      </c>
      <c r="N103" s="23">
        <f t="shared" si="63"/>
        <v>0.12637999999999999</v>
      </c>
      <c r="O103" s="23">
        <f t="shared" si="63"/>
        <v>0.40070999999999996</v>
      </c>
      <c r="P103" s="23">
        <f t="shared" si="63"/>
        <v>0.43420999999999998</v>
      </c>
      <c r="Q103" s="23">
        <f t="shared" si="63"/>
        <v>0.4</v>
      </c>
      <c r="R103" s="23">
        <f t="shared" si="63"/>
        <v>1.21</v>
      </c>
      <c r="S103" s="23">
        <f>S102/1000</f>
        <v>0.20749999999999999</v>
      </c>
      <c r="T103" s="23">
        <f>T102/1000</f>
        <v>0.27647000000000005</v>
      </c>
      <c r="U103" s="23">
        <f>U102/1000</f>
        <v>0.85199999999999998</v>
      </c>
      <c r="V103" s="23">
        <f>V102/1000</f>
        <v>0.39451999999999998</v>
      </c>
      <c r="W103" s="23">
        <f>W102/1000</f>
        <v>0.32900000000000001</v>
      </c>
      <c r="X103" s="23">
        <f t="shared" si="63"/>
        <v>1.0999999999999999E-2</v>
      </c>
      <c r="Y103" s="23">
        <f t="shared" si="63"/>
        <v>0</v>
      </c>
      <c r="Z103" s="23">
        <f t="shared" si="63"/>
        <v>0.49199999999999999</v>
      </c>
      <c r="AA103" s="23">
        <f t="shared" si="63"/>
        <v>0.38200000000000001</v>
      </c>
      <c r="AB103" s="23">
        <f t="shared" si="63"/>
        <v>0.34100000000000003</v>
      </c>
      <c r="AC103" s="23">
        <f t="shared" si="63"/>
        <v>0.26100000000000001</v>
      </c>
      <c r="AD103" s="23">
        <f t="shared" si="63"/>
        <v>0.125</v>
      </c>
      <c r="AE103" s="23">
        <f t="shared" si="63"/>
        <v>0.60699999999999998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0.22500000000000001</v>
      </c>
      <c r="AI103" s="23">
        <f t="shared" si="64"/>
        <v>0</v>
      </c>
      <c r="AJ103" s="23">
        <f t="shared" si="63"/>
        <v>0.22727</v>
      </c>
      <c r="AK103" s="23">
        <f t="shared" si="63"/>
        <v>8.8999999999999996E-2</v>
      </c>
      <c r="AL103" s="23">
        <f t="shared" si="63"/>
        <v>6.2E-2</v>
      </c>
      <c r="AM103" s="23">
        <f t="shared" si="63"/>
        <v>4.4600000000000001E-2</v>
      </c>
      <c r="AN103" s="23">
        <f t="shared" si="63"/>
        <v>0.24</v>
      </c>
      <c r="AO103" s="23">
        <f t="shared" si="63"/>
        <v>0.26200000000000001</v>
      </c>
      <c r="AP103" s="23">
        <f t="shared" si="63"/>
        <v>0</v>
      </c>
      <c r="AQ103" s="23">
        <f t="shared" si="63"/>
        <v>0.42799999999999999</v>
      </c>
      <c r="AR103" s="23">
        <f t="shared" si="63"/>
        <v>0</v>
      </c>
      <c r="AS103" s="23">
        <f t="shared" si="63"/>
        <v>0.24023</v>
      </c>
      <c r="AT103" s="23">
        <f t="shared" si="63"/>
        <v>7.2499999999999995E-2</v>
      </c>
      <c r="AU103" s="23">
        <f t="shared" si="63"/>
        <v>6.9330000000000003E-2</v>
      </c>
      <c r="AV103" s="23">
        <f t="shared" si="63"/>
        <v>6.0670000000000002E-2</v>
      </c>
      <c r="AW103" s="23">
        <f t="shared" si="63"/>
        <v>6.8569999999999992E-2</v>
      </c>
      <c r="AX103" s="23">
        <f t="shared" si="63"/>
        <v>7.571E-2</v>
      </c>
      <c r="AY103" s="23">
        <f t="shared" si="63"/>
        <v>5.3749999999999999E-2</v>
      </c>
      <c r="AZ103" s="23">
        <f t="shared" si="63"/>
        <v>8.1430000000000002E-2</v>
      </c>
      <c r="BA103" s="23">
        <f t="shared" si="63"/>
        <v>6.8669999999999995E-2</v>
      </c>
      <c r="BB103" s="23">
        <f t="shared" si="63"/>
        <v>0.06</v>
      </c>
      <c r="BC103" s="23">
        <f t="shared" si="63"/>
        <v>0.13733000000000001</v>
      </c>
      <c r="BD103" s="23">
        <f t="shared" si="63"/>
        <v>0.31900000000000001</v>
      </c>
      <c r="BE103" s="23">
        <f t="shared" si="63"/>
        <v>0.499</v>
      </c>
      <c r="BF103" s="23">
        <f t="shared" si="63"/>
        <v>0.57799999999999996</v>
      </c>
      <c r="BG103" s="23">
        <f t="shared" si="63"/>
        <v>0.27600000000000002</v>
      </c>
      <c r="BH103" s="23">
        <f t="shared" si="63"/>
        <v>0.499</v>
      </c>
      <c r="BI103" s="23">
        <f t="shared" si="63"/>
        <v>0</v>
      </c>
      <c r="BJ103" s="23">
        <f t="shared" si="63"/>
        <v>5.5E-2</v>
      </c>
      <c r="BK103" s="23">
        <f t="shared" si="63"/>
        <v>3.5999999999999997E-2</v>
      </c>
      <c r="BL103" s="23">
        <f t="shared" si="63"/>
        <v>3.9E-2</v>
      </c>
      <c r="BM103" s="23">
        <f t="shared" si="63"/>
        <v>5.6000000000000001E-2</v>
      </c>
      <c r="BN103" s="23">
        <f t="shared" si="63"/>
        <v>5.8999999999999997E-2</v>
      </c>
      <c r="BO103" s="23">
        <f t="shared" si="63"/>
        <v>0.314</v>
      </c>
      <c r="BP103" s="23">
        <f t="shared" si="63"/>
        <v>0.16556000000000001</v>
      </c>
      <c r="BQ103" s="23">
        <f t="shared" si="63"/>
        <v>2.1999999999999999E-2</v>
      </c>
      <c r="BR103" s="23">
        <f t="shared" si="63"/>
        <v>0</v>
      </c>
    </row>
    <row r="104" spans="1:72" ht="17.399999999999999" x14ac:dyDescent="0.35">
      <c r="A104" s="31"/>
      <c r="B104" s="32" t="s">
        <v>29</v>
      </c>
      <c r="C104" s="111"/>
      <c r="D104" s="33">
        <f t="shared" ref="D104:BR104" si="65">D98*D102</f>
        <v>0</v>
      </c>
      <c r="E104" s="33">
        <f t="shared" si="65"/>
        <v>0</v>
      </c>
      <c r="F104" s="33">
        <f t="shared" si="65"/>
        <v>1.8039999999999998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1.8113999999999999</v>
      </c>
      <c r="K104" s="33">
        <f t="shared" si="65"/>
        <v>12.906629999999998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1.1000000000000001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3.3929999999999998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2.1408</v>
      </c>
      <c r="AN104" s="33">
        <f t="shared" si="65"/>
        <v>0.47018400000000005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4.4000000000000003E-3</v>
      </c>
      <c r="BR104" s="33">
        <f t="shared" si="65"/>
        <v>0</v>
      </c>
      <c r="BS104" s="34">
        <f>SUM(D104:BQ104)</f>
        <v>23.630413999999998</v>
      </c>
      <c r="BT104" s="35">
        <f>BS104/$C$21</f>
        <v>23.630413999999998</v>
      </c>
    </row>
    <row r="105" spans="1:72" ht="17.399999999999999" x14ac:dyDescent="0.35">
      <c r="A105" s="31"/>
      <c r="B105" s="32" t="s">
        <v>30</v>
      </c>
      <c r="C105" s="111"/>
      <c r="D105" s="33">
        <f t="shared" ref="D105:BR105" si="67">D98*D102</f>
        <v>0</v>
      </c>
      <c r="E105" s="33">
        <f t="shared" si="67"/>
        <v>0</v>
      </c>
      <c r="F105" s="33">
        <f t="shared" si="67"/>
        <v>1.8039999999999998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1.8113999999999999</v>
      </c>
      <c r="K105" s="33">
        <f t="shared" si="67"/>
        <v>12.906629999999998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1.1000000000000001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3.3929999999999998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2.1408</v>
      </c>
      <c r="AN105" s="33">
        <f t="shared" si="67"/>
        <v>0.47018400000000005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4.4000000000000003E-3</v>
      </c>
      <c r="BR105" s="33">
        <f t="shared" si="67"/>
        <v>0</v>
      </c>
      <c r="BS105" s="34">
        <f>SUM(D105:BQ105)</f>
        <v>23.630413999999998</v>
      </c>
      <c r="BT105" s="35">
        <f>BS105/$C$9</f>
        <v>23.630413999999998</v>
      </c>
    </row>
    <row r="107" spans="1:72" x14ac:dyDescent="0.3">
      <c r="J107" t="s">
        <v>33</v>
      </c>
      <c r="K107" t="s">
        <v>2</v>
      </c>
      <c r="V107" t="s">
        <v>36</v>
      </c>
      <c r="AK107" s="2">
        <v>0</v>
      </c>
    </row>
    <row r="108" spans="1:72" ht="15" customHeight="1" x14ac:dyDescent="0.3">
      <c r="A108" s="94"/>
      <c r="B108" s="4" t="s">
        <v>3</v>
      </c>
      <c r="C108" s="90" t="s">
        <v>4</v>
      </c>
      <c r="D108" s="90" t="str">
        <f t="shared" ref="D108:BR108" si="69">D54</f>
        <v>Хлеб пшеничный</v>
      </c>
      <c r="E108" s="90" t="str">
        <f t="shared" si="69"/>
        <v>Хлеб ржано-пшеничный</v>
      </c>
      <c r="F108" s="90" t="str">
        <f t="shared" si="69"/>
        <v>Сахар</v>
      </c>
      <c r="G108" s="90" t="str">
        <f t="shared" si="69"/>
        <v>Чай</v>
      </c>
      <c r="H108" s="90" t="str">
        <f t="shared" si="69"/>
        <v>Какао</v>
      </c>
      <c r="I108" s="90" t="str">
        <f t="shared" si="69"/>
        <v>Кофейный напиток</v>
      </c>
      <c r="J108" s="90" t="str">
        <f t="shared" si="69"/>
        <v>Молоко 2,5%</v>
      </c>
      <c r="K108" s="90" t="str">
        <f t="shared" si="69"/>
        <v>Масло сливочное</v>
      </c>
      <c r="L108" s="90" t="str">
        <f t="shared" si="69"/>
        <v>Сметана 15%</v>
      </c>
      <c r="M108" s="90" t="str">
        <f t="shared" si="69"/>
        <v>Молоко сухое</v>
      </c>
      <c r="N108" s="90" t="str">
        <f t="shared" si="69"/>
        <v>Снежок 2,5 %</v>
      </c>
      <c r="O108" s="90" t="str">
        <f t="shared" si="69"/>
        <v>Творог 5%</v>
      </c>
      <c r="P108" s="90" t="str">
        <f t="shared" si="69"/>
        <v>Молоко сгущенное</v>
      </c>
      <c r="Q108" s="90" t="str">
        <f t="shared" si="69"/>
        <v xml:space="preserve">Джем Сава </v>
      </c>
      <c r="R108" s="90" t="str">
        <f t="shared" si="69"/>
        <v>Сыр</v>
      </c>
      <c r="S108" s="90" t="str">
        <f>S54</f>
        <v>Зеленый горошек</v>
      </c>
      <c r="T108" s="90" t="str">
        <f>T54</f>
        <v>Кукуруза консервирован.</v>
      </c>
      <c r="U108" s="90" t="str">
        <f>U54</f>
        <v>Консервы рыбные</v>
      </c>
      <c r="V108" s="90" t="str">
        <f>V54</f>
        <v>Огурцы консервирован.</v>
      </c>
      <c r="W108" s="90" t="str">
        <f>W54</f>
        <v>Огурцы свежие</v>
      </c>
      <c r="X108" s="90" t="str">
        <f t="shared" si="69"/>
        <v>Яйцо</v>
      </c>
      <c r="Y108" s="90" t="str">
        <f t="shared" si="69"/>
        <v>Икра кабачковая</v>
      </c>
      <c r="Z108" s="90" t="str">
        <f t="shared" si="69"/>
        <v>Изюм</v>
      </c>
      <c r="AA108" s="90" t="str">
        <f t="shared" si="69"/>
        <v>Курага</v>
      </c>
      <c r="AB108" s="90" t="str">
        <f t="shared" si="69"/>
        <v>Чернослив</v>
      </c>
      <c r="AC108" s="90" t="str">
        <f t="shared" si="69"/>
        <v>Шиповник</v>
      </c>
      <c r="AD108" s="90" t="str">
        <f t="shared" si="69"/>
        <v>Сухофрукты</v>
      </c>
      <c r="AE108" s="90" t="str">
        <f t="shared" si="69"/>
        <v>Ягода свежемороженная</v>
      </c>
      <c r="AF108" s="90" t="str">
        <f t="shared" ref="AF108:AI108" si="70">AF54</f>
        <v>Апельсин</v>
      </c>
      <c r="AG108" s="90" t="str">
        <f t="shared" si="70"/>
        <v>Банан</v>
      </c>
      <c r="AH108" s="90" t="str">
        <f t="shared" si="70"/>
        <v>Лимон</v>
      </c>
      <c r="AI108" s="90" t="str">
        <f t="shared" si="70"/>
        <v>Яблоко</v>
      </c>
      <c r="AJ108" s="90" t="str">
        <f t="shared" si="69"/>
        <v>Кисель</v>
      </c>
      <c r="AK108" s="90" t="str">
        <f t="shared" si="69"/>
        <v xml:space="preserve">Сок </v>
      </c>
      <c r="AL108" s="90" t="str">
        <f t="shared" si="69"/>
        <v>Макаронные изделия</v>
      </c>
      <c r="AM108" s="90" t="str">
        <f t="shared" si="69"/>
        <v>Мука</v>
      </c>
      <c r="AN108" s="90" t="str">
        <f t="shared" si="69"/>
        <v>Дрожжи</v>
      </c>
      <c r="AO108" s="90" t="str">
        <f t="shared" si="69"/>
        <v>Печенье</v>
      </c>
      <c r="AP108" s="90" t="str">
        <f t="shared" si="69"/>
        <v>Пряники</v>
      </c>
      <c r="AQ108" s="90" t="str">
        <f t="shared" si="69"/>
        <v>Вафли</v>
      </c>
      <c r="AR108" s="90" t="str">
        <f t="shared" si="69"/>
        <v>Конфеты</v>
      </c>
      <c r="AS108" s="90" t="str">
        <f t="shared" si="69"/>
        <v>Повидло Сава</v>
      </c>
      <c r="AT108" s="90" t="str">
        <f t="shared" si="69"/>
        <v>Крупа геркулес</v>
      </c>
      <c r="AU108" s="90" t="str">
        <f t="shared" si="69"/>
        <v>Крупа горох</v>
      </c>
      <c r="AV108" s="90" t="str">
        <f t="shared" si="69"/>
        <v>Крупа гречневая</v>
      </c>
      <c r="AW108" s="90" t="str">
        <f t="shared" si="69"/>
        <v>Крупа кукурузная</v>
      </c>
      <c r="AX108" s="90" t="str">
        <f t="shared" si="69"/>
        <v>Крупа манная</v>
      </c>
      <c r="AY108" s="90" t="str">
        <f t="shared" si="69"/>
        <v>Крупа перловая</v>
      </c>
      <c r="AZ108" s="90" t="str">
        <f t="shared" si="69"/>
        <v>Крупа пшеничная</v>
      </c>
      <c r="BA108" s="90" t="str">
        <f t="shared" si="69"/>
        <v>Крупа пшено</v>
      </c>
      <c r="BB108" s="90" t="str">
        <f t="shared" si="69"/>
        <v>Крупа ячневая</v>
      </c>
      <c r="BC108" s="90" t="str">
        <f t="shared" si="69"/>
        <v>Рис</v>
      </c>
      <c r="BD108" s="90" t="str">
        <f t="shared" si="69"/>
        <v>Цыпленок бройлер</v>
      </c>
      <c r="BE108" s="90" t="str">
        <f t="shared" si="69"/>
        <v>Филе куриное</v>
      </c>
      <c r="BF108" s="90" t="str">
        <f t="shared" si="69"/>
        <v>Фарш говяжий</v>
      </c>
      <c r="BG108" s="90" t="str">
        <f t="shared" si="69"/>
        <v>Печень куриная</v>
      </c>
      <c r="BH108" s="90" t="str">
        <f t="shared" si="69"/>
        <v>Филе минтая</v>
      </c>
      <c r="BI108" s="90" t="str">
        <f t="shared" si="69"/>
        <v>Филе сельди слабосол.</v>
      </c>
      <c r="BJ108" s="90" t="str">
        <f t="shared" si="69"/>
        <v>Картофель</v>
      </c>
      <c r="BK108" s="90" t="str">
        <f t="shared" si="69"/>
        <v>Морковь</v>
      </c>
      <c r="BL108" s="90" t="str">
        <f t="shared" si="69"/>
        <v>Лук</v>
      </c>
      <c r="BM108" s="90" t="str">
        <f t="shared" si="69"/>
        <v>Капуста</v>
      </c>
      <c r="BN108" s="90" t="str">
        <f t="shared" si="69"/>
        <v>Свекла</v>
      </c>
      <c r="BO108" s="90" t="str">
        <f t="shared" si="69"/>
        <v>Томатная паста</v>
      </c>
      <c r="BP108" s="90" t="str">
        <f t="shared" si="69"/>
        <v>Масло растительное</v>
      </c>
      <c r="BQ108" s="90" t="str">
        <f t="shared" si="69"/>
        <v>Соль</v>
      </c>
      <c r="BR108" s="90" t="str">
        <f t="shared" si="69"/>
        <v>Аскорбиновая кислота</v>
      </c>
      <c r="BS108" s="108" t="s">
        <v>5</v>
      </c>
      <c r="BT108" s="108" t="s">
        <v>6</v>
      </c>
    </row>
    <row r="109" spans="1:72" ht="36" customHeight="1" x14ac:dyDescent="0.3">
      <c r="A109" s="95"/>
      <c r="B109" s="5" t="s">
        <v>7</v>
      </c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109"/>
      <c r="BT109" s="109"/>
    </row>
    <row r="110" spans="1:72" ht="15" customHeight="1" x14ac:dyDescent="0.3">
      <c r="A110" s="110" t="s">
        <v>21</v>
      </c>
      <c r="B110" s="20" t="s">
        <v>38</v>
      </c>
      <c r="C110" s="98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106"/>
      <c r="B111" t="s">
        <v>15</v>
      </c>
      <c r="C111" s="99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106"/>
      <c r="B112" s="11" t="s">
        <v>23</v>
      </c>
      <c r="C112" s="99"/>
      <c r="D112" s="6">
        <f t="shared" si="71"/>
        <v>0</v>
      </c>
      <c r="E112" s="6">
        <f t="shared" si="71"/>
        <v>0</v>
      </c>
      <c r="F112" s="6">
        <f t="shared" si="71"/>
        <v>1.2E-2</v>
      </c>
      <c r="G112" s="6">
        <f t="shared" si="71"/>
        <v>5.9999999999999995E-4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106"/>
      <c r="B113" s="10"/>
      <c r="C113" s="99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107"/>
      <c r="B114" s="6"/>
      <c r="C114" s="100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1.4E-2</v>
      </c>
      <c r="G115" s="47">
        <f t="shared" si="76"/>
        <v>5.9999999999999995E-4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35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1.4E-2</v>
      </c>
      <c r="G116" s="48">
        <f t="shared" si="78"/>
        <v>5.9999999999999995E-4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26</v>
      </c>
      <c r="C119" s="29" t="s">
        <v>27</v>
      </c>
      <c r="D119" s="30">
        <f t="shared" ref="D119:BR119" si="80">D45</f>
        <v>85.45</v>
      </c>
      <c r="E119" s="30">
        <f t="shared" si="80"/>
        <v>90</v>
      </c>
      <c r="F119" s="30">
        <f t="shared" si="80"/>
        <v>82</v>
      </c>
      <c r="G119" s="30">
        <f t="shared" si="80"/>
        <v>624</v>
      </c>
      <c r="H119" s="30">
        <f t="shared" si="80"/>
        <v>1490</v>
      </c>
      <c r="I119" s="30">
        <f t="shared" si="80"/>
        <v>720</v>
      </c>
      <c r="J119" s="30">
        <f t="shared" si="80"/>
        <v>90.57</v>
      </c>
      <c r="K119" s="30">
        <f t="shared" si="80"/>
        <v>1173.33</v>
      </c>
      <c r="L119" s="30">
        <f t="shared" si="80"/>
        <v>255.2</v>
      </c>
      <c r="M119" s="30">
        <f t="shared" si="80"/>
        <v>738</v>
      </c>
      <c r="N119" s="30">
        <f t="shared" si="80"/>
        <v>126.38</v>
      </c>
      <c r="O119" s="30">
        <f t="shared" si="80"/>
        <v>400.71</v>
      </c>
      <c r="P119" s="30">
        <f t="shared" si="80"/>
        <v>434.21</v>
      </c>
      <c r="Q119" s="30">
        <f t="shared" si="80"/>
        <v>400</v>
      </c>
      <c r="R119" s="30">
        <f t="shared" si="80"/>
        <v>1210</v>
      </c>
      <c r="S119" s="30">
        <f>S45</f>
        <v>207.5</v>
      </c>
      <c r="T119" s="30">
        <f>T45</f>
        <v>276.47000000000003</v>
      </c>
      <c r="U119" s="30">
        <f>U45</f>
        <v>852</v>
      </c>
      <c r="V119" s="30">
        <f>V45</f>
        <v>394.52</v>
      </c>
      <c r="W119" s="30">
        <f>W45</f>
        <v>329</v>
      </c>
      <c r="X119" s="30">
        <f t="shared" si="80"/>
        <v>11</v>
      </c>
      <c r="Y119" s="30">
        <f t="shared" si="80"/>
        <v>0</v>
      </c>
      <c r="Z119" s="30">
        <f t="shared" si="80"/>
        <v>492</v>
      </c>
      <c r="AA119" s="30">
        <f t="shared" si="80"/>
        <v>382</v>
      </c>
      <c r="AB119" s="30">
        <f t="shared" si="80"/>
        <v>341</v>
      </c>
      <c r="AC119" s="30">
        <f t="shared" si="80"/>
        <v>261</v>
      </c>
      <c r="AD119" s="30">
        <f t="shared" si="80"/>
        <v>125</v>
      </c>
      <c r="AE119" s="30">
        <f t="shared" si="80"/>
        <v>607</v>
      </c>
      <c r="AF119" s="30"/>
      <c r="AG119" s="30"/>
      <c r="AH119" s="30">
        <f t="shared" si="80"/>
        <v>225</v>
      </c>
      <c r="AI119" s="30"/>
      <c r="AJ119" s="30">
        <f t="shared" si="80"/>
        <v>227.27</v>
      </c>
      <c r="AK119" s="30">
        <f t="shared" si="80"/>
        <v>89</v>
      </c>
      <c r="AL119" s="30">
        <f t="shared" si="80"/>
        <v>62</v>
      </c>
      <c r="AM119" s="30">
        <f t="shared" si="80"/>
        <v>44.6</v>
      </c>
      <c r="AN119" s="30">
        <f t="shared" si="80"/>
        <v>240</v>
      </c>
      <c r="AO119" s="30">
        <f t="shared" si="80"/>
        <v>262</v>
      </c>
      <c r="AP119" s="30">
        <f t="shared" si="80"/>
        <v>0</v>
      </c>
      <c r="AQ119" s="30">
        <f t="shared" si="80"/>
        <v>428</v>
      </c>
      <c r="AR119" s="30">
        <f t="shared" si="80"/>
        <v>0</v>
      </c>
      <c r="AS119" s="30">
        <f t="shared" si="80"/>
        <v>240.23</v>
      </c>
      <c r="AT119" s="30">
        <f t="shared" si="80"/>
        <v>72.5</v>
      </c>
      <c r="AU119" s="30">
        <f t="shared" si="80"/>
        <v>69.33</v>
      </c>
      <c r="AV119" s="30">
        <f t="shared" si="80"/>
        <v>60.67</v>
      </c>
      <c r="AW119" s="30">
        <f t="shared" si="80"/>
        <v>68.569999999999993</v>
      </c>
      <c r="AX119" s="30">
        <f t="shared" si="80"/>
        <v>75.709999999999994</v>
      </c>
      <c r="AY119" s="30">
        <f t="shared" si="80"/>
        <v>53.75</v>
      </c>
      <c r="AZ119" s="30">
        <f t="shared" si="80"/>
        <v>81.430000000000007</v>
      </c>
      <c r="BA119" s="30">
        <f t="shared" si="80"/>
        <v>68.67</v>
      </c>
      <c r="BB119" s="30">
        <f t="shared" si="80"/>
        <v>60</v>
      </c>
      <c r="BC119" s="30">
        <f t="shared" si="80"/>
        <v>137.33000000000001</v>
      </c>
      <c r="BD119" s="30">
        <f t="shared" si="80"/>
        <v>319</v>
      </c>
      <c r="BE119" s="30">
        <f t="shared" si="80"/>
        <v>499</v>
      </c>
      <c r="BF119" s="30">
        <f t="shared" si="80"/>
        <v>578</v>
      </c>
      <c r="BG119" s="30">
        <f t="shared" si="80"/>
        <v>276</v>
      </c>
      <c r="BH119" s="30">
        <f t="shared" si="80"/>
        <v>499</v>
      </c>
      <c r="BI119" s="30">
        <f t="shared" si="80"/>
        <v>0</v>
      </c>
      <c r="BJ119" s="30">
        <f t="shared" si="80"/>
        <v>55</v>
      </c>
      <c r="BK119" s="30">
        <f t="shared" si="80"/>
        <v>36</v>
      </c>
      <c r="BL119" s="30">
        <f t="shared" si="80"/>
        <v>39</v>
      </c>
      <c r="BM119" s="30">
        <f t="shared" si="80"/>
        <v>56</v>
      </c>
      <c r="BN119" s="30">
        <f t="shared" si="80"/>
        <v>59</v>
      </c>
      <c r="BO119" s="30">
        <f t="shared" si="80"/>
        <v>314</v>
      </c>
      <c r="BP119" s="30">
        <f t="shared" si="80"/>
        <v>165.56</v>
      </c>
      <c r="BQ119" s="30">
        <f t="shared" si="80"/>
        <v>22</v>
      </c>
      <c r="BR119" s="30">
        <f t="shared" si="80"/>
        <v>0</v>
      </c>
    </row>
    <row r="120" spans="1:72" ht="17.399999999999999" x14ac:dyDescent="0.35">
      <c r="B120" s="21" t="s">
        <v>28</v>
      </c>
      <c r="C120" s="22" t="s">
        <v>27</v>
      </c>
      <c r="D120" s="23">
        <f t="shared" ref="D120:BR120" si="81">D119/1000</f>
        <v>8.5449999999999998E-2</v>
      </c>
      <c r="E120" s="23">
        <f t="shared" si="81"/>
        <v>0.09</v>
      </c>
      <c r="F120" s="23">
        <f t="shared" si="81"/>
        <v>8.2000000000000003E-2</v>
      </c>
      <c r="G120" s="23">
        <f t="shared" si="81"/>
        <v>0.624</v>
      </c>
      <c r="H120" s="23">
        <f t="shared" si="81"/>
        <v>1.49</v>
      </c>
      <c r="I120" s="23">
        <f t="shared" si="81"/>
        <v>0.72</v>
      </c>
      <c r="J120" s="23">
        <f t="shared" si="81"/>
        <v>9.0569999999999998E-2</v>
      </c>
      <c r="K120" s="23">
        <f t="shared" si="81"/>
        <v>1.17333</v>
      </c>
      <c r="L120" s="23">
        <f t="shared" si="81"/>
        <v>0.25519999999999998</v>
      </c>
      <c r="M120" s="23">
        <f t="shared" si="81"/>
        <v>0.73799999999999999</v>
      </c>
      <c r="N120" s="23">
        <f t="shared" si="81"/>
        <v>0.12637999999999999</v>
      </c>
      <c r="O120" s="23">
        <f t="shared" si="81"/>
        <v>0.40070999999999996</v>
      </c>
      <c r="P120" s="23">
        <f t="shared" si="81"/>
        <v>0.43420999999999998</v>
      </c>
      <c r="Q120" s="23">
        <f t="shared" si="81"/>
        <v>0.4</v>
      </c>
      <c r="R120" s="23">
        <f t="shared" si="81"/>
        <v>1.21</v>
      </c>
      <c r="S120" s="23">
        <f>S119/1000</f>
        <v>0.20749999999999999</v>
      </c>
      <c r="T120" s="23">
        <f>T119/1000</f>
        <v>0.27647000000000005</v>
      </c>
      <c r="U120" s="23">
        <f>U119/1000</f>
        <v>0.85199999999999998</v>
      </c>
      <c r="V120" s="23">
        <f>V119/1000</f>
        <v>0.39451999999999998</v>
      </c>
      <c r="W120" s="23">
        <f>W119/1000</f>
        <v>0.32900000000000001</v>
      </c>
      <c r="X120" s="23">
        <f t="shared" si="81"/>
        <v>1.0999999999999999E-2</v>
      </c>
      <c r="Y120" s="23">
        <f t="shared" si="81"/>
        <v>0</v>
      </c>
      <c r="Z120" s="23">
        <f t="shared" si="81"/>
        <v>0.49199999999999999</v>
      </c>
      <c r="AA120" s="23">
        <f t="shared" si="81"/>
        <v>0.38200000000000001</v>
      </c>
      <c r="AB120" s="23">
        <f t="shared" si="81"/>
        <v>0.34100000000000003</v>
      </c>
      <c r="AC120" s="23">
        <f t="shared" si="81"/>
        <v>0.26100000000000001</v>
      </c>
      <c r="AD120" s="23">
        <f t="shared" si="81"/>
        <v>0.125</v>
      </c>
      <c r="AE120" s="23">
        <f t="shared" si="81"/>
        <v>0.60699999999999998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0.22500000000000001</v>
      </c>
      <c r="AI120" s="23">
        <f t="shared" si="82"/>
        <v>0</v>
      </c>
      <c r="AJ120" s="23">
        <f t="shared" si="81"/>
        <v>0.22727</v>
      </c>
      <c r="AK120" s="23">
        <f t="shared" si="81"/>
        <v>8.8999999999999996E-2</v>
      </c>
      <c r="AL120" s="23">
        <f t="shared" si="81"/>
        <v>6.2E-2</v>
      </c>
      <c r="AM120" s="23">
        <f t="shared" si="81"/>
        <v>4.4600000000000001E-2</v>
      </c>
      <c r="AN120" s="23">
        <f t="shared" si="81"/>
        <v>0.24</v>
      </c>
      <c r="AO120" s="23">
        <f t="shared" si="81"/>
        <v>0.26200000000000001</v>
      </c>
      <c r="AP120" s="23">
        <f t="shared" si="81"/>
        <v>0</v>
      </c>
      <c r="AQ120" s="23">
        <f t="shared" si="81"/>
        <v>0.42799999999999999</v>
      </c>
      <c r="AR120" s="23">
        <f t="shared" si="81"/>
        <v>0</v>
      </c>
      <c r="AS120" s="23">
        <f t="shared" si="81"/>
        <v>0.24023</v>
      </c>
      <c r="AT120" s="23">
        <f t="shared" si="81"/>
        <v>7.2499999999999995E-2</v>
      </c>
      <c r="AU120" s="23">
        <f t="shared" si="81"/>
        <v>6.9330000000000003E-2</v>
      </c>
      <c r="AV120" s="23">
        <f t="shared" si="81"/>
        <v>6.0670000000000002E-2</v>
      </c>
      <c r="AW120" s="23">
        <f t="shared" si="81"/>
        <v>6.8569999999999992E-2</v>
      </c>
      <c r="AX120" s="23">
        <f t="shared" si="81"/>
        <v>7.571E-2</v>
      </c>
      <c r="AY120" s="23">
        <f t="shared" si="81"/>
        <v>5.3749999999999999E-2</v>
      </c>
      <c r="AZ120" s="23">
        <f t="shared" si="81"/>
        <v>8.1430000000000002E-2</v>
      </c>
      <c r="BA120" s="23">
        <f t="shared" si="81"/>
        <v>6.8669999999999995E-2</v>
      </c>
      <c r="BB120" s="23">
        <f t="shared" si="81"/>
        <v>0.06</v>
      </c>
      <c r="BC120" s="23">
        <f t="shared" si="81"/>
        <v>0.13733000000000001</v>
      </c>
      <c r="BD120" s="23">
        <f t="shared" si="81"/>
        <v>0.31900000000000001</v>
      </c>
      <c r="BE120" s="23">
        <f t="shared" si="81"/>
        <v>0.499</v>
      </c>
      <c r="BF120" s="23">
        <f t="shared" si="81"/>
        <v>0.57799999999999996</v>
      </c>
      <c r="BG120" s="23">
        <f t="shared" si="81"/>
        <v>0.27600000000000002</v>
      </c>
      <c r="BH120" s="23">
        <f t="shared" si="81"/>
        <v>0.499</v>
      </c>
      <c r="BI120" s="23">
        <f t="shared" si="81"/>
        <v>0</v>
      </c>
      <c r="BJ120" s="23">
        <f t="shared" si="81"/>
        <v>5.5E-2</v>
      </c>
      <c r="BK120" s="23">
        <f t="shared" si="81"/>
        <v>3.5999999999999997E-2</v>
      </c>
      <c r="BL120" s="23">
        <f t="shared" si="81"/>
        <v>3.9E-2</v>
      </c>
      <c r="BM120" s="23">
        <f t="shared" si="81"/>
        <v>5.6000000000000001E-2</v>
      </c>
      <c r="BN120" s="23">
        <f t="shared" si="81"/>
        <v>5.8999999999999997E-2</v>
      </c>
      <c r="BO120" s="23">
        <f t="shared" si="81"/>
        <v>0.314</v>
      </c>
      <c r="BP120" s="23">
        <f t="shared" si="81"/>
        <v>0.16556000000000001</v>
      </c>
      <c r="BQ120" s="23">
        <f t="shared" si="81"/>
        <v>2.1999999999999999E-2</v>
      </c>
      <c r="BR120" s="23">
        <f t="shared" si="81"/>
        <v>0</v>
      </c>
    </row>
    <row r="121" spans="1:72" ht="17.399999999999999" x14ac:dyDescent="0.35">
      <c r="A121" s="31"/>
      <c r="B121" s="32" t="s">
        <v>29</v>
      </c>
      <c r="C121" s="111"/>
      <c r="D121" s="33">
        <f t="shared" ref="D121:BR121" si="83">D116*D119</f>
        <v>1.7090000000000001</v>
      </c>
      <c r="E121" s="33">
        <f t="shared" si="83"/>
        <v>0</v>
      </c>
      <c r="F121" s="33">
        <f t="shared" si="83"/>
        <v>1.1480000000000001</v>
      </c>
      <c r="G121" s="33">
        <f t="shared" si="83"/>
        <v>0.37439999999999996</v>
      </c>
      <c r="H121" s="33">
        <f t="shared" si="83"/>
        <v>0</v>
      </c>
      <c r="I121" s="33">
        <f t="shared" si="83"/>
        <v>0</v>
      </c>
      <c r="J121" s="33">
        <f t="shared" si="83"/>
        <v>13.947779999999998</v>
      </c>
      <c r="K121" s="33">
        <f t="shared" si="83"/>
        <v>1.17333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0.99199999999999999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1.0999999999999999E-2</v>
      </c>
      <c r="BR121" s="33">
        <f t="shared" si="83"/>
        <v>0</v>
      </c>
      <c r="BS121" s="34">
        <f>SUM(D121:BQ121)</f>
        <v>19.355509999999999</v>
      </c>
      <c r="BT121" s="35">
        <f>BS121/$C$21</f>
        <v>19.355509999999999</v>
      </c>
    </row>
    <row r="122" spans="1:72" ht="17.399999999999999" x14ac:dyDescent="0.35">
      <c r="A122" s="31"/>
      <c r="B122" s="32" t="s">
        <v>30</v>
      </c>
      <c r="C122" s="111"/>
      <c r="D122" s="33">
        <f t="shared" ref="D122:BR122" si="85">D116*D119</f>
        <v>1.7090000000000001</v>
      </c>
      <c r="E122" s="33">
        <f t="shared" si="85"/>
        <v>0</v>
      </c>
      <c r="F122" s="33">
        <f t="shared" si="85"/>
        <v>1.1480000000000001</v>
      </c>
      <c r="G122" s="33">
        <f t="shared" si="85"/>
        <v>0.37439999999999996</v>
      </c>
      <c r="H122" s="33">
        <f t="shared" si="85"/>
        <v>0</v>
      </c>
      <c r="I122" s="33">
        <f t="shared" si="85"/>
        <v>0</v>
      </c>
      <c r="J122" s="33">
        <f t="shared" si="85"/>
        <v>13.947779999999998</v>
      </c>
      <c r="K122" s="33">
        <f t="shared" si="85"/>
        <v>1.17333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0.99199999999999999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1.0999999999999999E-2</v>
      </c>
      <c r="BR122" s="33">
        <f t="shared" si="85"/>
        <v>0</v>
      </c>
      <c r="BS122" s="34">
        <f>SUM(D122:BQ122)</f>
        <v>19.355509999999999</v>
      </c>
      <c r="BT122" s="35">
        <f>BS122/$C$9</f>
        <v>19.355509999999999</v>
      </c>
    </row>
    <row r="125" spans="1:72" x14ac:dyDescent="0.3">
      <c r="BT125" s="40">
        <f>BT67</f>
        <v>39.402540000000002</v>
      </c>
    </row>
    <row r="126" spans="1:72" x14ac:dyDescent="0.3">
      <c r="BT126" s="40">
        <f>BT88</f>
        <v>84.919089999999983</v>
      </c>
    </row>
    <row r="127" spans="1:72" x14ac:dyDescent="0.3">
      <c r="BT127" s="40">
        <f>BT105</f>
        <v>23.630413999999998</v>
      </c>
    </row>
    <row r="128" spans="1:72" x14ac:dyDescent="0.3">
      <c r="BT128" s="40">
        <f>BT122</f>
        <v>19.355509999999999</v>
      </c>
    </row>
    <row r="129" spans="72:72" x14ac:dyDescent="0.3">
      <c r="BT129" s="40">
        <f>SUM(BT125:BT128)</f>
        <v>167.30755399999998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zoomScale="75" zoomScaleNormal="75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x14ac:dyDescent="0.3">
      <c r="D6" t="s">
        <v>2</v>
      </c>
      <c r="F6" s="2">
        <v>60</v>
      </c>
      <c r="G6" t="s">
        <v>33</v>
      </c>
      <c r="J6" s="65"/>
      <c r="K6" s="65">
        <v>45721</v>
      </c>
      <c r="L6" s="3"/>
      <c r="AK6" s="2"/>
    </row>
    <row r="7" spans="1:72" s="3" customFormat="1" ht="15" customHeight="1" x14ac:dyDescent="0.3">
      <c r="A7" s="119"/>
      <c r="B7" s="41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">
        <v>98</v>
      </c>
      <c r="AG7" s="117" t="s">
        <v>99</v>
      </c>
      <c r="AH7" s="117" t="str">
        <f>[1]Цены!AC1</f>
        <v>Лимон</v>
      </c>
      <c r="AI7" s="117" t="s">
        <v>100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0" t="s">
        <v>63</v>
      </c>
      <c r="BS7" s="115" t="s">
        <v>5</v>
      </c>
      <c r="BT7" s="115" t="s">
        <v>6</v>
      </c>
    </row>
    <row r="8" spans="1:72" s="3" customFormat="1" ht="36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91"/>
      <c r="BS8" s="116"/>
      <c r="BT8" s="116"/>
    </row>
    <row r="9" spans="1:72" ht="15" customHeight="1" x14ac:dyDescent="0.3">
      <c r="A9" s="110" t="s">
        <v>8</v>
      </c>
      <c r="B9" s="6" t="s">
        <v>9</v>
      </c>
      <c r="C9" s="98">
        <f>$F$6</f>
        <v>60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6"/>
      <c r="B10" s="8" t="s">
        <v>34</v>
      </c>
      <c r="C10" s="9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s="88" customFormat="1" ht="15" customHeight="1" x14ac:dyDescent="0.3">
      <c r="A11" s="106"/>
      <c r="B11" s="86" t="s">
        <v>10</v>
      </c>
      <c r="C11" s="99"/>
      <c r="D11" s="86"/>
      <c r="E11" s="86"/>
      <c r="F11" s="86">
        <v>0.01</v>
      </c>
      <c r="G11" s="86"/>
      <c r="H11" s="86"/>
      <c r="I11" s="86">
        <v>2.3999999999999998E-3</v>
      </c>
      <c r="J11" s="86">
        <v>0.09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86"/>
      <c r="BM11" s="87"/>
      <c r="BN11" s="87"/>
      <c r="BO11" s="86"/>
      <c r="BP11" s="86"/>
      <c r="BQ11" s="86"/>
      <c r="BR11" s="86"/>
    </row>
    <row r="12" spans="1:72" ht="15" customHeight="1" x14ac:dyDescent="0.3">
      <c r="A12" s="106"/>
      <c r="B12" s="6"/>
      <c r="C12" s="9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7"/>
      <c r="B13" s="6"/>
      <c r="C13" s="10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6" t="s">
        <v>11</v>
      </c>
      <c r="B14" s="9" t="s">
        <v>12</v>
      </c>
      <c r="C14" s="99">
        <f>F6</f>
        <v>60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6"/>
      <c r="B15" s="6" t="s">
        <v>13</v>
      </c>
      <c r="C15" s="99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6"/>
      <c r="B16" s="6" t="s">
        <v>14</v>
      </c>
      <c r="C16" s="99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6"/>
      <c r="B17" s="11" t="s">
        <v>15</v>
      </c>
      <c r="C17" s="99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6"/>
      <c r="B18" s="11" t="s">
        <v>16</v>
      </c>
      <c r="C18" s="99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6"/>
      <c r="B19" s="11" t="s">
        <v>17</v>
      </c>
      <c r="C19" s="9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7"/>
      <c r="B20" s="11"/>
      <c r="C20" s="10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">
        <v>19</v>
      </c>
      <c r="C21" s="102">
        <f>$F$6</f>
        <v>60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">
        <v>20</v>
      </c>
      <c r="C22" s="103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3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4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0" t="s">
        <v>21</v>
      </c>
      <c r="B26" s="20" t="s">
        <v>22</v>
      </c>
      <c r="C26" s="98">
        <f>$F$6</f>
        <v>60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6"/>
      <c r="B27" t="s">
        <v>15</v>
      </c>
      <c r="C27" s="99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6"/>
      <c r="B28" s="11" t="s">
        <v>23</v>
      </c>
      <c r="C28" s="99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6"/>
      <c r="B29" s="10"/>
      <c r="C29" s="99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7"/>
      <c r="B30" s="6"/>
      <c r="C30" s="10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4.8</v>
      </c>
      <c r="E32" s="48">
        <f t="shared" ref="E32:BR32" si="3">ROUND(PRODUCT(E31,$F$6),3)</f>
        <v>3</v>
      </c>
      <c r="F32" s="48">
        <f t="shared" si="3"/>
        <v>3.06</v>
      </c>
      <c r="G32" s="48">
        <f t="shared" si="3"/>
        <v>3.5999999999999997E-2</v>
      </c>
      <c r="H32" s="48">
        <f t="shared" si="3"/>
        <v>0</v>
      </c>
      <c r="I32" s="48">
        <f t="shared" si="3"/>
        <v>0.14399999999999999</v>
      </c>
      <c r="J32" s="48">
        <f t="shared" si="3"/>
        <v>24.84</v>
      </c>
      <c r="K32" s="48">
        <f t="shared" si="3"/>
        <v>1.68</v>
      </c>
      <c r="L32" s="48">
        <f t="shared" si="3"/>
        <v>0.6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6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0.78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10.8</v>
      </c>
      <c r="AL32" s="48">
        <f t="shared" si="3"/>
        <v>0.96</v>
      </c>
      <c r="AM32" s="48">
        <f t="shared" si="3"/>
        <v>2.9340000000000002</v>
      </c>
      <c r="AN32" s="48">
        <f t="shared" si="3"/>
        <v>0.11799999999999999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2.1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1.2</v>
      </c>
      <c r="BD32" s="48">
        <f t="shared" si="3"/>
        <v>2.1</v>
      </c>
      <c r="BE32" s="48">
        <f t="shared" si="3"/>
        <v>3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3.36</v>
      </c>
      <c r="BK32" s="48">
        <f t="shared" si="3"/>
        <v>1.5</v>
      </c>
      <c r="BL32" s="48">
        <f t="shared" si="3"/>
        <v>1.02</v>
      </c>
      <c r="BM32" s="48">
        <f t="shared" si="3"/>
        <v>3.6</v>
      </c>
      <c r="BN32" s="48">
        <f t="shared" si="3"/>
        <v>0</v>
      </c>
      <c r="BO32" s="48">
        <f t="shared" si="3"/>
        <v>0.48</v>
      </c>
      <c r="BP32" s="48">
        <f t="shared" si="3"/>
        <v>0.36</v>
      </c>
      <c r="BQ32" s="48">
        <f t="shared" si="3"/>
        <v>0.372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</f>
        <v>4.9399999999999995</v>
      </c>
      <c r="E33" s="50">
        <f>E32+' 1,5-2 года (день 10)'!E32+'СВО 3-7 лет '!E32</f>
        <v>3.09</v>
      </c>
      <c r="F33" s="50">
        <f>F32+' 1,5-2 года (день 10)'!F32+'СВО 3-7 лет '!F32</f>
        <v>3.149</v>
      </c>
      <c r="G33" s="50">
        <f>G32+' 1,5-2 года (день 10)'!G32+'СВО 3-7 лет '!G32</f>
        <v>3.7999999999999999E-2</v>
      </c>
      <c r="H33" s="50">
        <f>H32+' 1,5-2 года (день 10)'!H32+'СВО 3-7 лет '!H32</f>
        <v>0</v>
      </c>
      <c r="I33" s="50">
        <f>I32+' 1,5-2 года (день 10)'!I32+'СВО 3-7 лет '!I32</f>
        <v>0.14799999999999999</v>
      </c>
      <c r="J33" s="50">
        <f>J32+' 1,5-2 года (день 10)'!J32+'СВО 3-7 лет '!J32</f>
        <v>25.589000000000002</v>
      </c>
      <c r="K33" s="50">
        <f>K32+' 1,5-2 года (день 10)'!K32+'СВО 3-7 лет '!K32</f>
        <v>1.728</v>
      </c>
      <c r="L33" s="50">
        <f>L32+' 1,5-2 года (день 10)'!L32+'СВО 3-7 лет '!L32</f>
        <v>0.61799999999999999</v>
      </c>
      <c r="M33" s="50">
        <f>M32+' 1,5-2 года (день 10)'!M32+'СВО 3-7 лет '!M32</f>
        <v>0</v>
      </c>
      <c r="N33" s="50">
        <f>N32+' 1,5-2 года (день 10)'!N32+'СВО 3-7 лет '!N32</f>
        <v>0</v>
      </c>
      <c r="O33" s="50">
        <f>O32+' 1,5-2 года (день 10)'!O32+'СВО 3-7 лет '!O32</f>
        <v>0</v>
      </c>
      <c r="P33" s="50">
        <f>P32+' 1,5-2 года (день 10)'!P32+'СВО 3-7 лет '!P32</f>
        <v>0</v>
      </c>
      <c r="Q33" s="50">
        <f>Q32+' 1,5-2 года (день 10)'!Q32+'СВО 3-7 лет '!Q32</f>
        <v>0</v>
      </c>
      <c r="R33" s="50">
        <f>R32+' 1,5-2 года (день 10)'!R32+'СВО 3-7 лет '!R32</f>
        <v>0</v>
      </c>
      <c r="S33" s="50">
        <f>S32+' 1,5-2 года (день 10)'!S32+'СВО 3-7 лет '!S32</f>
        <v>0</v>
      </c>
      <c r="T33" s="50">
        <f>T32+' 1,5-2 года (день 10)'!T32+'СВО 3-7 лет '!T32</f>
        <v>0</v>
      </c>
      <c r="U33" s="50">
        <f>U32+' 1,5-2 года (день 10)'!U32+'СВО 3-7 лет '!U32</f>
        <v>0</v>
      </c>
      <c r="V33" s="50">
        <f>V32+' 1,5-2 года (день 10)'!V32+'СВО 3-7 лет '!V32</f>
        <v>0</v>
      </c>
      <c r="W33" s="50">
        <f>W32+' 1,5-2 года (день 10)'!W32+'СВО 3-7 лет '!W32</f>
        <v>0</v>
      </c>
      <c r="X33" s="50">
        <f>X32+' 1,5-2 года (день 10)'!X32+'СВО 3-7 лет '!X32</f>
        <v>6.1769999999999996</v>
      </c>
      <c r="Y33" s="50">
        <f>Y32+' 1,5-2 года (день 10)'!Y32+'СВО 3-7 лет '!Y32</f>
        <v>0</v>
      </c>
      <c r="Z33" s="50">
        <f>Z32+' 1,5-2 года (день 10)'!Z32+'СВО 3-7 лет '!Z32</f>
        <v>0</v>
      </c>
      <c r="AA33" s="50">
        <f>AA32+' 1,5-2 года (день 10)'!AA32+'СВО 3-7 лет '!AA32</f>
        <v>0</v>
      </c>
      <c r="AB33" s="50">
        <f>AB32+' 1,5-2 года (день 10)'!AB32+'СВО 3-7 лет '!AB32</f>
        <v>0</v>
      </c>
      <c r="AC33" s="50">
        <f>AC32+' 1,5-2 года (день 10)'!AC32+'СВО 3-7 лет '!AC32</f>
        <v>0.80300000000000005</v>
      </c>
      <c r="AD33" s="50">
        <f>AD32+' 1,5-2 года (день 10)'!AD32+'СВО 3-7 лет '!AD32</f>
        <v>0</v>
      </c>
      <c r="AE33" s="50">
        <f>AE32+' 1,5-2 года (день 10)'!AE32+'СВО 3-7 лет '!AE32</f>
        <v>0</v>
      </c>
      <c r="AF33" s="50">
        <f>AF32+' 1,5-2 года (день 10)'!AF32+'СВО 3-7 лет '!AF32</f>
        <v>0</v>
      </c>
      <c r="AG33" s="50">
        <f>AG32+' 1,5-2 года (день 10)'!AG32+'СВО 3-7 лет '!AG32</f>
        <v>0</v>
      </c>
      <c r="AH33" s="50">
        <f>AH32+' 1,5-2 года (день 10)'!AH32+'СВО 3-7 лет '!AH32</f>
        <v>0</v>
      </c>
      <c r="AI33" s="50">
        <f>AI32+' 1,5-2 года (день 10)'!AI32+'СВО 3-7 лет '!AI32</f>
        <v>0</v>
      </c>
      <c r="AJ33" s="50">
        <f>AJ32+' 1,5-2 года (день 10)'!AJ32+'СВО 3-7 лет '!AJ32</f>
        <v>0</v>
      </c>
      <c r="AK33" s="50">
        <f>AK32+' 1,5-2 года (день 10)'!AK32+'СВО 3-7 лет '!AK32</f>
        <v>11.15</v>
      </c>
      <c r="AL33" s="50">
        <f>AL32+' 1,5-2 года (день 10)'!AL32+'СВО 3-7 лет '!AL32</f>
        <v>0.98799999999999999</v>
      </c>
      <c r="AM33" s="50">
        <f>AM32+' 1,5-2 года (день 10)'!AM32+'СВО 3-7 лет '!AM32</f>
        <v>3.0190000000000001</v>
      </c>
      <c r="AN33" s="50">
        <f>AN32+' 1,5-2 года (день 10)'!AN32+'СВО 3-7 лет '!AN32</f>
        <v>0.121</v>
      </c>
      <c r="AO33" s="50">
        <f>AO32+' 1,5-2 года (день 10)'!AO32+'СВО 3-7 лет '!AO32</f>
        <v>0</v>
      </c>
      <c r="AP33" s="50">
        <f>AP32+' 1,5-2 года (день 10)'!AP32+'СВО 3-7 лет '!AP32</f>
        <v>0</v>
      </c>
      <c r="AQ33" s="50">
        <f>AQ32+' 1,5-2 года (день 10)'!AQ32+'СВО 3-7 лет '!AQ32</f>
        <v>0</v>
      </c>
      <c r="AR33" s="50">
        <f>AR32+' 1,5-2 года (день 10)'!AR32+'СВО 3-7 лет '!AR32</f>
        <v>0</v>
      </c>
      <c r="AS33" s="50">
        <f>AS32+' 1,5-2 года (день 10)'!AS32+'СВО 3-7 лет '!AS32</f>
        <v>0</v>
      </c>
      <c r="AT33" s="50">
        <f>AT32+' 1,5-2 года (день 10)'!AT32+'СВО 3-7 лет '!AT32</f>
        <v>0</v>
      </c>
      <c r="AU33" s="50">
        <f>AU32+' 1,5-2 года (день 10)'!AU32+'СВО 3-7 лет '!AU32</f>
        <v>0</v>
      </c>
      <c r="AV33" s="50">
        <f>AV32+' 1,5-2 года (день 10)'!AV32+'СВО 3-7 лет '!AV32</f>
        <v>2.165</v>
      </c>
      <c r="AW33" s="50">
        <f>AW32+' 1,5-2 года (день 10)'!AW32+'СВО 3-7 лет '!AW32</f>
        <v>0</v>
      </c>
      <c r="AX33" s="50">
        <f>AX32+' 1,5-2 года (день 10)'!AX32+'СВО 3-7 лет '!AX32</f>
        <v>0</v>
      </c>
      <c r="AY33" s="50">
        <f>AY32+' 1,5-2 года (день 10)'!AY32+'СВО 3-7 лет '!AY32</f>
        <v>0</v>
      </c>
      <c r="AZ33" s="50">
        <f>AZ32+' 1,5-2 года (день 10)'!AZ32+'СВО 3-7 лет '!AZ32</f>
        <v>0</v>
      </c>
      <c r="BA33" s="50">
        <f>BA32+' 1,5-2 года (день 10)'!BA32+'СВО 3-7 лет '!BA32</f>
        <v>0</v>
      </c>
      <c r="BB33" s="50">
        <f>BB32+' 1,5-2 года (день 10)'!BB32+'СВО 3-7 лет '!BB32</f>
        <v>0</v>
      </c>
      <c r="BC33" s="50">
        <f>BC32+' 1,5-2 года (день 10)'!BC32+'СВО 3-7 лет '!BC32</f>
        <v>1.2349999999999999</v>
      </c>
      <c r="BD33" s="50">
        <f>BD32+' 1,5-2 года (день 10)'!BD32+'СВО 3-7 лет '!BD32</f>
        <v>2.1620000000000004</v>
      </c>
      <c r="BE33" s="50">
        <f>BE32+' 1,5-2 года (день 10)'!BE32+'СВО 3-7 лет '!BE32</f>
        <v>3.09</v>
      </c>
      <c r="BF33" s="50">
        <f>BF32+' 1,5-2 года (день 10)'!BF32+'СВО 3-7 лет '!BF32</f>
        <v>0</v>
      </c>
      <c r="BG33" s="50">
        <f>BG32+' 1,5-2 года (день 10)'!BG32+'СВО 3-7 лет '!BG32</f>
        <v>0</v>
      </c>
      <c r="BH33" s="50">
        <f>BH32+' 1,5-2 года (день 10)'!BH32+'СВО 3-7 лет '!BH32</f>
        <v>0</v>
      </c>
      <c r="BI33" s="50">
        <f>BI32+' 1,5-2 года (день 10)'!BI32+'СВО 3-7 лет '!BI32</f>
        <v>0</v>
      </c>
      <c r="BJ33" s="50">
        <f>BJ32+' 1,5-2 года (день 10)'!BJ32+'СВО 3-7 лет '!BJ32</f>
        <v>3.448</v>
      </c>
      <c r="BK33" s="50">
        <f>BK32+' 1,5-2 года (день 10)'!BK32+'СВО 3-7 лет '!BK32</f>
        <v>1.5459999999999998</v>
      </c>
      <c r="BL33" s="50">
        <f>BL32+' 1,5-2 года (день 10)'!BL32+'СВО 3-7 лет '!BL32</f>
        <v>1.0519999999999998</v>
      </c>
      <c r="BM33" s="50">
        <f>BM32+' 1,5-2 года (день 10)'!BM32+'СВО 3-7 лет '!BM32</f>
        <v>3.71</v>
      </c>
      <c r="BN33" s="50">
        <f>BN32+' 1,5-2 года (день 10)'!BN32+'СВО 3-7 лет '!BN32</f>
        <v>0</v>
      </c>
      <c r="BO33" s="50">
        <f>BO32+' 1,5-2 года (день 10)'!BO32+'СВО 3-7 лет '!BO32</f>
        <v>0.495</v>
      </c>
      <c r="BP33" s="50">
        <f>BP32+' 1,5-2 года (день 10)'!BP32+'СВО 3-7 лет '!BP32</f>
        <v>0.37</v>
      </c>
      <c r="BQ33" s="50">
        <f>BQ32+' 1,5-2 года (день 10)'!BQ32+'СВО 3-7 лет '!BQ32</f>
        <v>0.38200000000000001</v>
      </c>
      <c r="BR33" s="50">
        <f>BR32+' 1,5-2 года (день 10)'!BR32+'СВО 3-7 лет '!BR32</f>
        <v>0</v>
      </c>
      <c r="BS33" s="51">
        <f>SUM(D33:BQ33)</f>
        <v>81.213000000000022</v>
      </c>
    </row>
    <row r="34" spans="1:72" s="49" customFormat="1" ht="18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1"/>
    </row>
    <row r="35" spans="1:72" x14ac:dyDescent="0.3">
      <c r="F35" t="s">
        <v>101</v>
      </c>
      <c r="BR35" s="85"/>
    </row>
    <row r="36" spans="1:72" x14ac:dyDescent="0.3">
      <c r="BR36" s="85"/>
    </row>
    <row r="37" spans="1:72" x14ac:dyDescent="0.3">
      <c r="F37" t="s">
        <v>102</v>
      </c>
      <c r="BR37" s="85"/>
    </row>
    <row r="38" spans="1:72" x14ac:dyDescent="0.3">
      <c r="BR38" s="85"/>
      <c r="BS38" s="25"/>
      <c r="BT38" s="26"/>
    </row>
    <row r="39" spans="1:72" x14ac:dyDescent="0.3">
      <c r="F39" t="s">
        <v>105</v>
      </c>
      <c r="BR39" s="85"/>
    </row>
    <row r="45" spans="1:72" ht="15.75" customHeight="1" x14ac:dyDescent="0.3"/>
    <row r="46" spans="1:72" ht="17.399999999999999" x14ac:dyDescent="0.35">
      <c r="A46" s="27"/>
      <c r="B46" s="28" t="s">
        <v>26</v>
      </c>
      <c r="C46" s="29" t="s">
        <v>27</v>
      </c>
      <c r="D46" s="83">
        <v>85.45</v>
      </c>
      <c r="E46" s="83">
        <v>90</v>
      </c>
      <c r="F46" s="83">
        <v>82</v>
      </c>
      <c r="G46" s="83">
        <v>624</v>
      </c>
      <c r="H46" s="83">
        <v>1490</v>
      </c>
      <c r="I46" s="83">
        <v>720</v>
      </c>
      <c r="J46" s="83">
        <v>90.57</v>
      </c>
      <c r="K46" s="83">
        <v>1173.33</v>
      </c>
      <c r="L46" s="83">
        <v>255.2</v>
      </c>
      <c r="M46" s="83">
        <v>738</v>
      </c>
      <c r="N46" s="83">
        <v>126.38</v>
      </c>
      <c r="O46" s="83">
        <v>400.71</v>
      </c>
      <c r="P46" s="83">
        <v>434.21</v>
      </c>
      <c r="Q46" s="83">
        <v>400</v>
      </c>
      <c r="R46" s="83">
        <v>1210</v>
      </c>
      <c r="S46" s="83">
        <v>207.5</v>
      </c>
      <c r="T46" s="83">
        <v>276.47000000000003</v>
      </c>
      <c r="U46" s="83">
        <v>852</v>
      </c>
      <c r="V46" s="83">
        <v>394.52</v>
      </c>
      <c r="W46" s="83">
        <v>329</v>
      </c>
      <c r="X46" s="83">
        <v>11</v>
      </c>
      <c r="Y46" s="83"/>
      <c r="Z46" s="83">
        <v>492</v>
      </c>
      <c r="AA46" s="83">
        <v>382</v>
      </c>
      <c r="AB46" s="83">
        <v>341</v>
      </c>
      <c r="AC46" s="83">
        <v>261</v>
      </c>
      <c r="AD46" s="83">
        <v>125</v>
      </c>
      <c r="AE46" s="83">
        <v>607</v>
      </c>
      <c r="AF46" s="83"/>
      <c r="AG46" s="83">
        <v>199</v>
      </c>
      <c r="AH46" s="83">
        <v>225</v>
      </c>
      <c r="AI46" s="83">
        <v>186</v>
      </c>
      <c r="AJ46" s="83">
        <v>227.27</v>
      </c>
      <c r="AK46" s="83">
        <v>89</v>
      </c>
      <c r="AL46" s="83">
        <v>62</v>
      </c>
      <c r="AM46" s="83">
        <v>44.6</v>
      </c>
      <c r="AN46" s="83">
        <v>240</v>
      </c>
      <c r="AO46" s="83">
        <v>262</v>
      </c>
      <c r="AP46" s="83"/>
      <c r="AQ46" s="83">
        <v>428</v>
      </c>
      <c r="AR46" s="83"/>
      <c r="AS46" s="83">
        <v>240.23</v>
      </c>
      <c r="AT46" s="83">
        <v>72.5</v>
      </c>
      <c r="AU46" s="83">
        <v>69.33</v>
      </c>
      <c r="AV46" s="83">
        <v>60.67</v>
      </c>
      <c r="AW46" s="83">
        <v>68.569999999999993</v>
      </c>
      <c r="AX46" s="83">
        <v>75.709999999999994</v>
      </c>
      <c r="AY46" s="83">
        <v>53.75</v>
      </c>
      <c r="AZ46" s="83">
        <v>81.430000000000007</v>
      </c>
      <c r="BA46" s="83">
        <v>68.67</v>
      </c>
      <c r="BB46" s="83">
        <v>60</v>
      </c>
      <c r="BC46" s="83">
        <v>137.33000000000001</v>
      </c>
      <c r="BD46" s="83">
        <v>319</v>
      </c>
      <c r="BE46" s="83">
        <v>499</v>
      </c>
      <c r="BF46" s="83">
        <v>578</v>
      </c>
      <c r="BG46" s="83">
        <v>276</v>
      </c>
      <c r="BH46" s="83">
        <v>499</v>
      </c>
      <c r="BI46" s="83"/>
      <c r="BJ46" s="83">
        <v>55</v>
      </c>
      <c r="BK46" s="83">
        <v>36</v>
      </c>
      <c r="BL46" s="83">
        <v>39</v>
      </c>
      <c r="BM46" s="83">
        <v>56</v>
      </c>
      <c r="BN46" s="83">
        <v>59</v>
      </c>
      <c r="BO46" s="83">
        <v>314</v>
      </c>
      <c r="BP46" s="83">
        <v>165.56</v>
      </c>
      <c r="BQ46" s="83">
        <v>22</v>
      </c>
      <c r="BR46" s="80"/>
    </row>
    <row r="47" spans="1:72" ht="17.399999999999999" x14ac:dyDescent="0.35">
      <c r="B47" s="21" t="s">
        <v>28</v>
      </c>
      <c r="C47" s="22" t="s">
        <v>27</v>
      </c>
      <c r="D47" s="23">
        <f t="shared" ref="D47:BQ47" si="4">D46/1000</f>
        <v>8.5449999999999998E-2</v>
      </c>
      <c r="E47" s="23">
        <f t="shared" si="4"/>
        <v>0.09</v>
      </c>
      <c r="F47" s="23">
        <f t="shared" si="4"/>
        <v>8.2000000000000003E-2</v>
      </c>
      <c r="G47" s="23">
        <f t="shared" si="4"/>
        <v>0.624</v>
      </c>
      <c r="H47" s="23">
        <f t="shared" si="4"/>
        <v>1.49</v>
      </c>
      <c r="I47" s="23">
        <f t="shared" si="4"/>
        <v>0.72</v>
      </c>
      <c r="J47" s="23">
        <f t="shared" si="4"/>
        <v>9.0569999999999998E-2</v>
      </c>
      <c r="K47" s="23">
        <f t="shared" si="4"/>
        <v>1.17333</v>
      </c>
      <c r="L47" s="23">
        <f t="shared" si="4"/>
        <v>0.25519999999999998</v>
      </c>
      <c r="M47" s="23">
        <f t="shared" si="4"/>
        <v>0.73799999999999999</v>
      </c>
      <c r="N47" s="23">
        <f t="shared" si="4"/>
        <v>0.12637999999999999</v>
      </c>
      <c r="O47" s="23">
        <f t="shared" si="4"/>
        <v>0.40070999999999996</v>
      </c>
      <c r="P47" s="23">
        <f t="shared" si="4"/>
        <v>0.43420999999999998</v>
      </c>
      <c r="Q47" s="23">
        <f t="shared" si="4"/>
        <v>0.4</v>
      </c>
      <c r="R47" s="23">
        <f t="shared" si="4"/>
        <v>1.21</v>
      </c>
      <c r="S47" s="23">
        <f>S46/1000</f>
        <v>0.20749999999999999</v>
      </c>
      <c r="T47" s="23">
        <f>T46/1000</f>
        <v>0.27647000000000005</v>
      </c>
      <c r="U47" s="23">
        <f>U46/1000</f>
        <v>0.85199999999999998</v>
      </c>
      <c r="V47" s="23">
        <f>V46/1000</f>
        <v>0.39451999999999998</v>
      </c>
      <c r="W47" s="23">
        <f>W46/1000</f>
        <v>0.32900000000000001</v>
      </c>
      <c r="X47" s="23">
        <f t="shared" si="4"/>
        <v>1.0999999999999999E-2</v>
      </c>
      <c r="Y47" s="23">
        <f t="shared" si="4"/>
        <v>0</v>
      </c>
      <c r="Z47" s="23">
        <f t="shared" si="4"/>
        <v>0.49199999999999999</v>
      </c>
      <c r="AA47" s="23">
        <f t="shared" si="4"/>
        <v>0.38200000000000001</v>
      </c>
      <c r="AB47" s="23">
        <f t="shared" si="4"/>
        <v>0.34100000000000003</v>
      </c>
      <c r="AC47" s="23">
        <f t="shared" si="4"/>
        <v>0.26100000000000001</v>
      </c>
      <c r="AD47" s="23">
        <f t="shared" si="4"/>
        <v>0.125</v>
      </c>
      <c r="AE47" s="23">
        <f t="shared" si="4"/>
        <v>0.60699999999999998</v>
      </c>
      <c r="AF47" s="23">
        <f t="shared" ref="AF47:AI47" si="5">AF46/1000</f>
        <v>0</v>
      </c>
      <c r="AG47" s="23">
        <f t="shared" si="5"/>
        <v>0.19900000000000001</v>
      </c>
      <c r="AH47" s="23">
        <f t="shared" si="5"/>
        <v>0.22500000000000001</v>
      </c>
      <c r="AI47" s="23">
        <f t="shared" si="5"/>
        <v>0.186</v>
      </c>
      <c r="AJ47" s="23">
        <f t="shared" si="4"/>
        <v>0.22727</v>
      </c>
      <c r="AK47" s="23">
        <f t="shared" si="4"/>
        <v>8.8999999999999996E-2</v>
      </c>
      <c r="AL47" s="23">
        <f t="shared" si="4"/>
        <v>6.2E-2</v>
      </c>
      <c r="AM47" s="23">
        <f t="shared" si="4"/>
        <v>4.4600000000000001E-2</v>
      </c>
      <c r="AN47" s="23">
        <f t="shared" si="4"/>
        <v>0.24</v>
      </c>
      <c r="AO47" s="23">
        <f t="shared" si="4"/>
        <v>0.26200000000000001</v>
      </c>
      <c r="AP47" s="23">
        <f t="shared" si="4"/>
        <v>0</v>
      </c>
      <c r="AQ47" s="23">
        <f t="shared" si="4"/>
        <v>0.42799999999999999</v>
      </c>
      <c r="AR47" s="23">
        <f t="shared" si="4"/>
        <v>0</v>
      </c>
      <c r="AS47" s="23">
        <f t="shared" si="4"/>
        <v>0.24023</v>
      </c>
      <c r="AT47" s="23">
        <f t="shared" si="4"/>
        <v>7.2499999999999995E-2</v>
      </c>
      <c r="AU47" s="23">
        <f t="shared" si="4"/>
        <v>6.9330000000000003E-2</v>
      </c>
      <c r="AV47" s="23">
        <f t="shared" si="4"/>
        <v>6.0670000000000002E-2</v>
      </c>
      <c r="AW47" s="23">
        <f t="shared" si="4"/>
        <v>6.8569999999999992E-2</v>
      </c>
      <c r="AX47" s="23">
        <f t="shared" si="4"/>
        <v>7.571E-2</v>
      </c>
      <c r="AY47" s="23">
        <f t="shared" si="4"/>
        <v>5.3749999999999999E-2</v>
      </c>
      <c r="AZ47" s="23">
        <f t="shared" si="4"/>
        <v>8.1430000000000002E-2</v>
      </c>
      <c r="BA47" s="23">
        <f t="shared" si="4"/>
        <v>6.8669999999999995E-2</v>
      </c>
      <c r="BB47" s="23">
        <f t="shared" si="4"/>
        <v>0.06</v>
      </c>
      <c r="BC47" s="23">
        <f t="shared" si="4"/>
        <v>0.13733000000000001</v>
      </c>
      <c r="BD47" s="23">
        <f t="shared" si="4"/>
        <v>0.31900000000000001</v>
      </c>
      <c r="BE47" s="23">
        <f t="shared" si="4"/>
        <v>0.499</v>
      </c>
      <c r="BF47" s="23">
        <f t="shared" si="4"/>
        <v>0.57799999999999996</v>
      </c>
      <c r="BG47" s="23">
        <f t="shared" si="4"/>
        <v>0.27600000000000002</v>
      </c>
      <c r="BH47" s="23">
        <f t="shared" si="4"/>
        <v>0.499</v>
      </c>
      <c r="BI47" s="23">
        <f t="shared" si="4"/>
        <v>0</v>
      </c>
      <c r="BJ47" s="23">
        <f t="shared" si="4"/>
        <v>5.5E-2</v>
      </c>
      <c r="BK47" s="23">
        <f t="shared" si="4"/>
        <v>3.5999999999999997E-2</v>
      </c>
      <c r="BL47" s="23">
        <f t="shared" si="4"/>
        <v>3.9E-2</v>
      </c>
      <c r="BM47" s="23">
        <f t="shared" si="4"/>
        <v>5.6000000000000001E-2</v>
      </c>
      <c r="BN47" s="23">
        <f t="shared" si="4"/>
        <v>5.8999999999999997E-2</v>
      </c>
      <c r="BO47" s="23">
        <f t="shared" si="4"/>
        <v>0.314</v>
      </c>
      <c r="BP47" s="23">
        <f t="shared" si="4"/>
        <v>0.16556000000000001</v>
      </c>
      <c r="BQ47" s="23">
        <f t="shared" si="4"/>
        <v>2.1999999999999999E-2</v>
      </c>
      <c r="BR47" s="23">
        <f t="shared" ref="BR47" si="6">BR46/1000</f>
        <v>0</v>
      </c>
    </row>
    <row r="48" spans="1:72" ht="17.399999999999999" x14ac:dyDescent="0.35">
      <c r="A48" s="31"/>
      <c r="B48" s="32" t="s">
        <v>29</v>
      </c>
      <c r="C48" s="111"/>
      <c r="D48" s="33">
        <f t="shared" ref="D48:BQ48" si="7">D32*D46</f>
        <v>410.16</v>
      </c>
      <c r="E48" s="33">
        <f t="shared" si="7"/>
        <v>270</v>
      </c>
      <c r="F48" s="33">
        <f t="shared" si="7"/>
        <v>250.92000000000002</v>
      </c>
      <c r="G48" s="33">
        <f t="shared" si="7"/>
        <v>22.463999999999999</v>
      </c>
      <c r="H48" s="33">
        <f t="shared" si="7"/>
        <v>0</v>
      </c>
      <c r="I48" s="33">
        <f t="shared" si="7"/>
        <v>103.67999999999999</v>
      </c>
      <c r="J48" s="33">
        <f t="shared" si="7"/>
        <v>2249.7587999999996</v>
      </c>
      <c r="K48" s="33">
        <f t="shared" si="7"/>
        <v>1971.1943999999999</v>
      </c>
      <c r="L48" s="33">
        <f t="shared" si="7"/>
        <v>153.11999999999998</v>
      </c>
      <c r="M48" s="33">
        <f t="shared" si="7"/>
        <v>0</v>
      </c>
      <c r="N48" s="33">
        <f t="shared" si="7"/>
        <v>0</v>
      </c>
      <c r="O48" s="33">
        <f t="shared" si="7"/>
        <v>0</v>
      </c>
      <c r="P48" s="33">
        <f t="shared" si="7"/>
        <v>0</v>
      </c>
      <c r="Q48" s="33">
        <f t="shared" si="7"/>
        <v>0</v>
      </c>
      <c r="R48" s="33">
        <f t="shared" si="7"/>
        <v>0</v>
      </c>
      <c r="S48" s="33">
        <f>S32*S46</f>
        <v>0</v>
      </c>
      <c r="T48" s="33">
        <f>T32*T46</f>
        <v>0</v>
      </c>
      <c r="U48" s="33">
        <f>U32*U46</f>
        <v>0</v>
      </c>
      <c r="V48" s="33">
        <f>V32*V46</f>
        <v>0</v>
      </c>
      <c r="W48" s="33">
        <f>W32*W46</f>
        <v>0</v>
      </c>
      <c r="X48" s="33">
        <f t="shared" si="7"/>
        <v>66</v>
      </c>
      <c r="Y48" s="33">
        <f t="shared" si="7"/>
        <v>0</v>
      </c>
      <c r="Z48" s="33">
        <f t="shared" si="7"/>
        <v>0</v>
      </c>
      <c r="AA48" s="33">
        <f t="shared" si="7"/>
        <v>0</v>
      </c>
      <c r="AB48" s="33">
        <f t="shared" si="7"/>
        <v>0</v>
      </c>
      <c r="AC48" s="33">
        <f t="shared" si="7"/>
        <v>203.58</v>
      </c>
      <c r="AD48" s="33">
        <f t="shared" si="7"/>
        <v>0</v>
      </c>
      <c r="AE48" s="33">
        <f t="shared" si="7"/>
        <v>0</v>
      </c>
      <c r="AF48" s="33">
        <f t="shared" ref="AF48:AI48" si="8">AF32*AF46</f>
        <v>0</v>
      </c>
      <c r="AG48" s="33">
        <f t="shared" si="8"/>
        <v>0</v>
      </c>
      <c r="AH48" s="33">
        <f t="shared" si="8"/>
        <v>0</v>
      </c>
      <c r="AI48" s="33">
        <f t="shared" si="8"/>
        <v>0</v>
      </c>
      <c r="AJ48" s="33">
        <f t="shared" si="7"/>
        <v>0</v>
      </c>
      <c r="AK48" s="33">
        <f t="shared" si="7"/>
        <v>961.2</v>
      </c>
      <c r="AL48" s="33">
        <f t="shared" si="7"/>
        <v>59.519999999999996</v>
      </c>
      <c r="AM48" s="33">
        <f t="shared" si="7"/>
        <v>130.85640000000001</v>
      </c>
      <c r="AN48" s="33">
        <f t="shared" si="7"/>
        <v>28.32</v>
      </c>
      <c r="AO48" s="33">
        <f t="shared" si="7"/>
        <v>0</v>
      </c>
      <c r="AP48" s="33">
        <f t="shared" si="7"/>
        <v>0</v>
      </c>
      <c r="AQ48" s="33">
        <f t="shared" si="7"/>
        <v>0</v>
      </c>
      <c r="AR48" s="33">
        <f t="shared" si="7"/>
        <v>0</v>
      </c>
      <c r="AS48" s="33">
        <f t="shared" si="7"/>
        <v>0</v>
      </c>
      <c r="AT48" s="33">
        <f t="shared" si="7"/>
        <v>0</v>
      </c>
      <c r="AU48" s="33">
        <f t="shared" si="7"/>
        <v>0</v>
      </c>
      <c r="AV48" s="33">
        <f t="shared" si="7"/>
        <v>127.40700000000001</v>
      </c>
      <c r="AW48" s="33">
        <f t="shared" si="7"/>
        <v>0</v>
      </c>
      <c r="AX48" s="33">
        <f t="shared" si="7"/>
        <v>0</v>
      </c>
      <c r="AY48" s="33">
        <f t="shared" si="7"/>
        <v>0</v>
      </c>
      <c r="AZ48" s="33">
        <f t="shared" si="7"/>
        <v>0</v>
      </c>
      <c r="BA48" s="33">
        <f t="shared" si="7"/>
        <v>0</v>
      </c>
      <c r="BB48" s="33">
        <f t="shared" si="7"/>
        <v>0</v>
      </c>
      <c r="BC48" s="33">
        <f t="shared" si="7"/>
        <v>164.79600000000002</v>
      </c>
      <c r="BD48" s="33">
        <f t="shared" si="7"/>
        <v>669.9</v>
      </c>
      <c r="BE48" s="33">
        <f t="shared" si="7"/>
        <v>1497</v>
      </c>
      <c r="BF48" s="33">
        <f t="shared" si="7"/>
        <v>0</v>
      </c>
      <c r="BG48" s="33">
        <f t="shared" si="7"/>
        <v>0</v>
      </c>
      <c r="BH48" s="33">
        <f t="shared" si="7"/>
        <v>0</v>
      </c>
      <c r="BI48" s="33">
        <f t="shared" si="7"/>
        <v>0</v>
      </c>
      <c r="BJ48" s="33">
        <f t="shared" si="7"/>
        <v>184.79999999999998</v>
      </c>
      <c r="BK48" s="33">
        <f t="shared" si="7"/>
        <v>54</v>
      </c>
      <c r="BL48" s="33">
        <f t="shared" si="7"/>
        <v>39.78</v>
      </c>
      <c r="BM48" s="33">
        <f t="shared" si="7"/>
        <v>201.6</v>
      </c>
      <c r="BN48" s="33">
        <f t="shared" si="7"/>
        <v>0</v>
      </c>
      <c r="BO48" s="33">
        <f t="shared" si="7"/>
        <v>150.72</v>
      </c>
      <c r="BP48" s="33">
        <f t="shared" si="7"/>
        <v>59.601599999999998</v>
      </c>
      <c r="BQ48" s="33">
        <f t="shared" si="7"/>
        <v>8.1839999999999993</v>
      </c>
      <c r="BR48" s="33">
        <f t="shared" ref="BR48" si="9">BR32*BR46</f>
        <v>0</v>
      </c>
      <c r="BS48" s="34">
        <f>SUM(D48:BQ48)</f>
        <v>10038.562199999998</v>
      </c>
      <c r="BT48" s="35">
        <f>BS48/$C$21</f>
        <v>167.30936999999997</v>
      </c>
    </row>
    <row r="49" spans="1:72" ht="17.399999999999999" x14ac:dyDescent="0.35">
      <c r="A49" s="31"/>
      <c r="B49" s="32" t="s">
        <v>30</v>
      </c>
      <c r="C49" s="111"/>
      <c r="D49" s="33">
        <f t="shared" ref="D49:BQ49" si="10">D32*D46</f>
        <v>410.16</v>
      </c>
      <c r="E49" s="33">
        <f t="shared" si="10"/>
        <v>270</v>
      </c>
      <c r="F49" s="33">
        <f t="shared" si="10"/>
        <v>250.92000000000002</v>
      </c>
      <c r="G49" s="33">
        <f t="shared" si="10"/>
        <v>22.463999999999999</v>
      </c>
      <c r="H49" s="33">
        <f t="shared" si="10"/>
        <v>0</v>
      </c>
      <c r="I49" s="33">
        <f t="shared" si="10"/>
        <v>103.67999999999999</v>
      </c>
      <c r="J49" s="33">
        <f t="shared" si="10"/>
        <v>2249.7587999999996</v>
      </c>
      <c r="K49" s="33">
        <f t="shared" si="10"/>
        <v>1971.1943999999999</v>
      </c>
      <c r="L49" s="33">
        <f t="shared" si="10"/>
        <v>153.11999999999998</v>
      </c>
      <c r="M49" s="33">
        <f t="shared" si="10"/>
        <v>0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>S32*S46</f>
        <v>0</v>
      </c>
      <c r="T49" s="33">
        <f>T32*T46</f>
        <v>0</v>
      </c>
      <c r="U49" s="33">
        <f>U32*U46</f>
        <v>0</v>
      </c>
      <c r="V49" s="33">
        <f>V32*V46</f>
        <v>0</v>
      </c>
      <c r="W49" s="33">
        <f>W32*W46</f>
        <v>0</v>
      </c>
      <c r="X49" s="33">
        <f t="shared" si="10"/>
        <v>66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203.58</v>
      </c>
      <c r="AD49" s="33">
        <f t="shared" si="10"/>
        <v>0</v>
      </c>
      <c r="AE49" s="33">
        <f t="shared" si="10"/>
        <v>0</v>
      </c>
      <c r="AF49" s="33">
        <f t="shared" ref="AF49:AI49" si="11">AF32*AF46</f>
        <v>0</v>
      </c>
      <c r="AG49" s="33">
        <f t="shared" si="11"/>
        <v>0</v>
      </c>
      <c r="AH49" s="33">
        <f t="shared" si="11"/>
        <v>0</v>
      </c>
      <c r="AI49" s="33">
        <f t="shared" si="11"/>
        <v>0</v>
      </c>
      <c r="AJ49" s="33">
        <f t="shared" si="10"/>
        <v>0</v>
      </c>
      <c r="AK49" s="33">
        <f t="shared" si="10"/>
        <v>961.2</v>
      </c>
      <c r="AL49" s="33">
        <f t="shared" si="10"/>
        <v>59.519999999999996</v>
      </c>
      <c r="AM49" s="33">
        <f t="shared" si="10"/>
        <v>130.85640000000001</v>
      </c>
      <c r="AN49" s="33">
        <f t="shared" si="10"/>
        <v>28.32</v>
      </c>
      <c r="AO49" s="33">
        <f t="shared" si="10"/>
        <v>0</v>
      </c>
      <c r="AP49" s="33">
        <f t="shared" si="10"/>
        <v>0</v>
      </c>
      <c r="AQ49" s="33">
        <f t="shared" si="10"/>
        <v>0</v>
      </c>
      <c r="AR49" s="33">
        <f t="shared" si="10"/>
        <v>0</v>
      </c>
      <c r="AS49" s="33">
        <f t="shared" si="10"/>
        <v>0</v>
      </c>
      <c r="AT49" s="33">
        <f t="shared" si="10"/>
        <v>0</v>
      </c>
      <c r="AU49" s="33">
        <f t="shared" si="10"/>
        <v>0</v>
      </c>
      <c r="AV49" s="33">
        <f t="shared" si="10"/>
        <v>127.40700000000001</v>
      </c>
      <c r="AW49" s="33">
        <f t="shared" si="10"/>
        <v>0</v>
      </c>
      <c r="AX49" s="33">
        <f t="shared" si="10"/>
        <v>0</v>
      </c>
      <c r="AY49" s="33">
        <f t="shared" si="10"/>
        <v>0</v>
      </c>
      <c r="AZ49" s="33">
        <f t="shared" si="10"/>
        <v>0</v>
      </c>
      <c r="BA49" s="33">
        <f t="shared" si="10"/>
        <v>0</v>
      </c>
      <c r="BB49" s="33">
        <f t="shared" si="10"/>
        <v>0</v>
      </c>
      <c r="BC49" s="33">
        <f t="shared" si="10"/>
        <v>164.79600000000002</v>
      </c>
      <c r="BD49" s="33">
        <f t="shared" si="10"/>
        <v>669.9</v>
      </c>
      <c r="BE49" s="33">
        <f t="shared" si="10"/>
        <v>1497</v>
      </c>
      <c r="BF49" s="33">
        <f t="shared" si="10"/>
        <v>0</v>
      </c>
      <c r="BG49" s="33">
        <f t="shared" si="10"/>
        <v>0</v>
      </c>
      <c r="BH49" s="33">
        <f t="shared" si="10"/>
        <v>0</v>
      </c>
      <c r="BI49" s="33">
        <f t="shared" si="10"/>
        <v>0</v>
      </c>
      <c r="BJ49" s="33">
        <f t="shared" si="10"/>
        <v>184.79999999999998</v>
      </c>
      <c r="BK49" s="33">
        <f t="shared" si="10"/>
        <v>54</v>
      </c>
      <c r="BL49" s="33">
        <f t="shared" si="10"/>
        <v>39.78</v>
      </c>
      <c r="BM49" s="33">
        <f t="shared" si="10"/>
        <v>201.6</v>
      </c>
      <c r="BN49" s="33">
        <f t="shared" si="10"/>
        <v>0</v>
      </c>
      <c r="BO49" s="33">
        <f t="shared" si="10"/>
        <v>150.72</v>
      </c>
      <c r="BP49" s="33">
        <f t="shared" si="10"/>
        <v>59.601599999999998</v>
      </c>
      <c r="BQ49" s="33">
        <f t="shared" si="10"/>
        <v>8.1839999999999993</v>
      </c>
      <c r="BR49" s="33">
        <f t="shared" ref="BR49" si="12">BR32*BR46</f>
        <v>0</v>
      </c>
      <c r="BS49" s="34">
        <f>SUM(D49:BQ49)</f>
        <v>10038.562199999998</v>
      </c>
      <c r="BT49" s="35">
        <f>BS49/$C$9</f>
        <v>167.30936999999997</v>
      </c>
    </row>
    <row r="50" spans="1:72" x14ac:dyDescent="0.3">
      <c r="A50" s="36"/>
      <c r="B50" s="36" t="s">
        <v>31</v>
      </c>
      <c r="D50" s="52">
        <f t="shared" ref="D50:AL50" si="13">D68+D89+D106+D123</f>
        <v>410.16</v>
      </c>
      <c r="E50" s="52">
        <f t="shared" si="13"/>
        <v>270</v>
      </c>
      <c r="F50" s="52">
        <f t="shared" si="13"/>
        <v>250.91999999999996</v>
      </c>
      <c r="G50" s="52">
        <f t="shared" si="13"/>
        <v>22.463999999999999</v>
      </c>
      <c r="H50" s="52">
        <f t="shared" si="13"/>
        <v>0</v>
      </c>
      <c r="I50" s="52">
        <f t="shared" si="13"/>
        <v>103.67999999999999</v>
      </c>
      <c r="J50" s="52">
        <f t="shared" si="13"/>
        <v>2249.7587999999996</v>
      </c>
      <c r="K50" s="52">
        <f t="shared" si="13"/>
        <v>1971.1943999999996</v>
      </c>
      <c r="L50" s="52">
        <f t="shared" si="13"/>
        <v>153.11999999999998</v>
      </c>
      <c r="M50" s="52">
        <f t="shared" si="13"/>
        <v>0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66</v>
      </c>
      <c r="Y50" s="52">
        <f t="shared" si="13"/>
        <v>0</v>
      </c>
      <c r="Z50" s="52">
        <f t="shared" si="13"/>
        <v>0</v>
      </c>
      <c r="AA50" s="52">
        <f t="shared" si="13"/>
        <v>0</v>
      </c>
      <c r="AB50" s="52">
        <f t="shared" si="13"/>
        <v>0</v>
      </c>
      <c r="AC50" s="52">
        <f t="shared" si="13"/>
        <v>203.57999999999998</v>
      </c>
      <c r="AD50" s="52">
        <f t="shared" si="13"/>
        <v>0</v>
      </c>
      <c r="AE50" s="52">
        <f t="shared" si="13"/>
        <v>0</v>
      </c>
      <c r="AF50" s="52">
        <f t="shared" ref="AF50:AI50" si="14">AF68+AF89+AF106+AF123</f>
        <v>0</v>
      </c>
      <c r="AG50" s="52">
        <f t="shared" si="14"/>
        <v>0</v>
      </c>
      <c r="AH50" s="52">
        <f t="shared" si="14"/>
        <v>0</v>
      </c>
      <c r="AI50" s="52">
        <f t="shared" si="14"/>
        <v>0</v>
      </c>
      <c r="AJ50" s="52">
        <f t="shared" si="13"/>
        <v>0</v>
      </c>
      <c r="AK50" s="52">
        <f t="shared" si="13"/>
        <v>961.19999999999993</v>
      </c>
      <c r="AL50" s="52">
        <f t="shared" si="13"/>
        <v>59.519999999999996</v>
      </c>
      <c r="AM50" s="52">
        <f t="shared" ref="AM50:BQ50" si="15">AM68+AM89+AM106+AM123</f>
        <v>130.85640000000001</v>
      </c>
      <c r="AN50" s="52">
        <f t="shared" si="15"/>
        <v>28.211040000000004</v>
      </c>
      <c r="AO50" s="52">
        <f t="shared" si="15"/>
        <v>0</v>
      </c>
      <c r="AP50" s="52">
        <f t="shared" si="15"/>
        <v>0</v>
      </c>
      <c r="AQ50" s="52">
        <f t="shared" si="15"/>
        <v>0</v>
      </c>
      <c r="AR50" s="52">
        <f t="shared" si="15"/>
        <v>0</v>
      </c>
      <c r="AS50" s="52">
        <f t="shared" si="15"/>
        <v>0</v>
      </c>
      <c r="AT50" s="52">
        <f t="shared" si="15"/>
        <v>0</v>
      </c>
      <c r="AU50" s="52">
        <f t="shared" si="15"/>
        <v>0</v>
      </c>
      <c r="AV50" s="52">
        <f t="shared" si="15"/>
        <v>127.40700000000001</v>
      </c>
      <c r="AW50" s="52">
        <f t="shared" si="15"/>
        <v>0</v>
      </c>
      <c r="AX50" s="52">
        <f t="shared" si="15"/>
        <v>0</v>
      </c>
      <c r="AY50" s="52">
        <f t="shared" si="15"/>
        <v>0</v>
      </c>
      <c r="AZ50" s="52">
        <f t="shared" si="15"/>
        <v>0</v>
      </c>
      <c r="BA50" s="52">
        <f t="shared" si="15"/>
        <v>0</v>
      </c>
      <c r="BB50" s="52">
        <f t="shared" si="15"/>
        <v>0</v>
      </c>
      <c r="BC50" s="52">
        <f t="shared" si="15"/>
        <v>164.79600000000002</v>
      </c>
      <c r="BD50" s="52">
        <f t="shared" si="15"/>
        <v>669.9</v>
      </c>
      <c r="BE50" s="52">
        <f t="shared" si="15"/>
        <v>1497</v>
      </c>
      <c r="BF50" s="52">
        <f t="shared" si="15"/>
        <v>0</v>
      </c>
      <c r="BG50" s="52">
        <f t="shared" si="15"/>
        <v>0</v>
      </c>
      <c r="BH50" s="52">
        <f t="shared" si="15"/>
        <v>0</v>
      </c>
      <c r="BI50" s="52">
        <f t="shared" si="15"/>
        <v>0</v>
      </c>
      <c r="BJ50" s="52">
        <f t="shared" si="15"/>
        <v>184.79999999999998</v>
      </c>
      <c r="BK50" s="52">
        <f t="shared" si="15"/>
        <v>54</v>
      </c>
      <c r="BL50" s="52">
        <f t="shared" si="15"/>
        <v>39.78</v>
      </c>
      <c r="BM50" s="52">
        <f t="shared" si="15"/>
        <v>201.59999999999997</v>
      </c>
      <c r="BN50" s="52">
        <f t="shared" si="15"/>
        <v>0</v>
      </c>
      <c r="BO50" s="52">
        <f t="shared" si="15"/>
        <v>150.72</v>
      </c>
      <c r="BP50" s="52">
        <f t="shared" si="15"/>
        <v>59.601599999999998</v>
      </c>
      <c r="BQ50" s="52">
        <f t="shared" si="15"/>
        <v>8.1839999999999993</v>
      </c>
      <c r="BR50" s="52">
        <f t="shared" ref="BR50" si="16">BR68+BR89+BR106+BR123</f>
        <v>0</v>
      </c>
    </row>
    <row r="51" spans="1:72" x14ac:dyDescent="0.3">
      <c r="A51" s="36"/>
      <c r="B51" s="36" t="s">
        <v>32</v>
      </c>
      <c r="BJ51">
        <v>63</v>
      </c>
      <c r="BK51">
        <f>BK89</f>
        <v>54</v>
      </c>
      <c r="BL51">
        <f>BL89</f>
        <v>39.78</v>
      </c>
      <c r="BO51" s="52">
        <f>BO89</f>
        <v>150.72</v>
      </c>
      <c r="BP51" s="52">
        <f>BP89+BP106</f>
        <v>59.601599999999998</v>
      </c>
      <c r="BQ51" s="52">
        <f>BQ68+BQ89+BQ123</f>
        <v>7.92</v>
      </c>
      <c r="BR51" s="52">
        <f>BR68+BR89+BR123</f>
        <v>0</v>
      </c>
    </row>
    <row r="53" spans="1:72" x14ac:dyDescent="0.3">
      <c r="AK53" s="2"/>
      <c r="BT53" s="40">
        <f>BT68+BT88+BT106+BT123</f>
        <v>167.30755400000001</v>
      </c>
    </row>
    <row r="54" spans="1:72" x14ac:dyDescent="0.3">
      <c r="J54" t="s">
        <v>33</v>
      </c>
      <c r="K54" t="s">
        <v>2</v>
      </c>
      <c r="V54" t="s">
        <v>36</v>
      </c>
      <c r="AK54" s="2">
        <v>0</v>
      </c>
    </row>
    <row r="55" spans="1:72" ht="15" customHeight="1" x14ac:dyDescent="0.3">
      <c r="A55" s="94"/>
      <c r="B55" s="4" t="s">
        <v>3</v>
      </c>
      <c r="C55" s="90" t="s">
        <v>4</v>
      </c>
      <c r="D55" s="90" t="str">
        <f t="shared" ref="D55:BQ55" si="17">D7</f>
        <v>Хлеб пшеничный</v>
      </c>
      <c r="E55" s="90" t="str">
        <f t="shared" si="17"/>
        <v>Хлеб ржано-пшеничный</v>
      </c>
      <c r="F55" s="90" t="str">
        <f t="shared" si="17"/>
        <v>Сахар</v>
      </c>
      <c r="G55" s="90" t="str">
        <f t="shared" si="17"/>
        <v>Чай</v>
      </c>
      <c r="H55" s="90" t="str">
        <f t="shared" si="17"/>
        <v>Какао</v>
      </c>
      <c r="I55" s="90" t="str">
        <f t="shared" si="17"/>
        <v>Кофейный напиток</v>
      </c>
      <c r="J55" s="90" t="str">
        <f t="shared" si="17"/>
        <v>Молоко 2,5%</v>
      </c>
      <c r="K55" s="90" t="str">
        <f t="shared" si="17"/>
        <v>Масло сливочное</v>
      </c>
      <c r="L55" s="90" t="str">
        <f t="shared" si="17"/>
        <v>Сметана 15%</v>
      </c>
      <c r="M55" s="90" t="str">
        <f t="shared" si="17"/>
        <v>Молоко сухое</v>
      </c>
      <c r="N55" s="90" t="str">
        <f t="shared" si="17"/>
        <v>Снежок 2,5 %</v>
      </c>
      <c r="O55" s="90" t="str">
        <f t="shared" si="17"/>
        <v>Творог 5%</v>
      </c>
      <c r="P55" s="90" t="str">
        <f t="shared" si="17"/>
        <v>Молоко сгущенное</v>
      </c>
      <c r="Q55" s="90" t="str">
        <f t="shared" si="17"/>
        <v xml:space="preserve">Джем Сава </v>
      </c>
      <c r="R55" s="90" t="str">
        <f t="shared" si="17"/>
        <v>Сыр</v>
      </c>
      <c r="S55" s="90" t="str">
        <f t="shared" si="17"/>
        <v>Зеленый горошек</v>
      </c>
      <c r="T55" s="90" t="str">
        <f t="shared" si="17"/>
        <v>Кукуруза консервирован.</v>
      </c>
      <c r="U55" s="90" t="str">
        <f t="shared" si="17"/>
        <v>Консервы рыбные</v>
      </c>
      <c r="V55" s="90" t="str">
        <f t="shared" si="17"/>
        <v>Огурцы консервирован.</v>
      </c>
      <c r="W55" s="90" t="str">
        <f t="shared" si="17"/>
        <v>Огурцы свежие</v>
      </c>
      <c r="X55" s="90" t="str">
        <f t="shared" si="17"/>
        <v>Яйцо</v>
      </c>
      <c r="Y55" s="90" t="str">
        <f t="shared" si="17"/>
        <v>Икра кабачковая</v>
      </c>
      <c r="Z55" s="90" t="str">
        <f t="shared" si="17"/>
        <v>Изюм</v>
      </c>
      <c r="AA55" s="90" t="str">
        <f t="shared" si="17"/>
        <v>Курага</v>
      </c>
      <c r="AB55" s="90" t="str">
        <f t="shared" si="17"/>
        <v>Чернослив</v>
      </c>
      <c r="AC55" s="90" t="str">
        <f t="shared" si="17"/>
        <v>Шиповник</v>
      </c>
      <c r="AD55" s="90" t="str">
        <f t="shared" si="17"/>
        <v>Сухофрукты</v>
      </c>
      <c r="AE55" s="90" t="str">
        <f t="shared" si="17"/>
        <v>Ягода свежемороженная</v>
      </c>
      <c r="AF55" s="90" t="str">
        <f t="shared" ref="AF55:AI55" si="18">AF7</f>
        <v>Апельсин</v>
      </c>
      <c r="AG55" s="90" t="str">
        <f t="shared" si="18"/>
        <v>Банан</v>
      </c>
      <c r="AH55" s="90" t="str">
        <f t="shared" si="18"/>
        <v>Лимон</v>
      </c>
      <c r="AI55" s="90" t="str">
        <f t="shared" si="18"/>
        <v>Яблоко</v>
      </c>
      <c r="AJ55" s="90" t="str">
        <f t="shared" si="17"/>
        <v>Кисель</v>
      </c>
      <c r="AK55" s="90" t="str">
        <f t="shared" si="17"/>
        <v xml:space="preserve">Сок </v>
      </c>
      <c r="AL55" s="90" t="str">
        <f t="shared" si="17"/>
        <v>Макаронные изделия</v>
      </c>
      <c r="AM55" s="90" t="str">
        <f t="shared" si="17"/>
        <v>Мука</v>
      </c>
      <c r="AN55" s="90" t="str">
        <f t="shared" si="17"/>
        <v>Дрожжи</v>
      </c>
      <c r="AO55" s="90" t="str">
        <f t="shared" si="17"/>
        <v>Печенье</v>
      </c>
      <c r="AP55" s="90" t="str">
        <f t="shared" si="17"/>
        <v>Пряники</v>
      </c>
      <c r="AQ55" s="90" t="str">
        <f t="shared" si="17"/>
        <v>Вафли</v>
      </c>
      <c r="AR55" s="90" t="str">
        <f t="shared" si="17"/>
        <v>Конфеты</v>
      </c>
      <c r="AS55" s="90" t="str">
        <f t="shared" si="17"/>
        <v>Повидло Сава</v>
      </c>
      <c r="AT55" s="90" t="str">
        <f t="shared" si="17"/>
        <v>Крупа геркулес</v>
      </c>
      <c r="AU55" s="90" t="str">
        <f t="shared" si="17"/>
        <v>Крупа горох</v>
      </c>
      <c r="AV55" s="90" t="str">
        <f t="shared" si="17"/>
        <v>Крупа гречневая</v>
      </c>
      <c r="AW55" s="90" t="str">
        <f t="shared" si="17"/>
        <v>Крупа кукурузная</v>
      </c>
      <c r="AX55" s="90" t="str">
        <f t="shared" si="17"/>
        <v>Крупа манная</v>
      </c>
      <c r="AY55" s="90" t="str">
        <f t="shared" si="17"/>
        <v>Крупа перловая</v>
      </c>
      <c r="AZ55" s="90" t="str">
        <f t="shared" si="17"/>
        <v>Крупа пшеничная</v>
      </c>
      <c r="BA55" s="90" t="str">
        <f t="shared" si="17"/>
        <v>Крупа пшено</v>
      </c>
      <c r="BB55" s="90" t="str">
        <f t="shared" si="17"/>
        <v>Крупа ячневая</v>
      </c>
      <c r="BC55" s="90" t="str">
        <f t="shared" si="17"/>
        <v>Рис</v>
      </c>
      <c r="BD55" s="90" t="str">
        <f t="shared" si="17"/>
        <v>Цыпленок бройлер</v>
      </c>
      <c r="BE55" s="90" t="str">
        <f t="shared" si="17"/>
        <v>Филе куриное</v>
      </c>
      <c r="BF55" s="90" t="str">
        <f t="shared" si="17"/>
        <v>Фарш говяжий</v>
      </c>
      <c r="BG55" s="90" t="str">
        <f t="shared" si="17"/>
        <v>Печень куриная</v>
      </c>
      <c r="BH55" s="90" t="str">
        <f t="shared" si="17"/>
        <v>Филе минтая</v>
      </c>
      <c r="BI55" s="90" t="str">
        <f t="shared" si="17"/>
        <v>Филе сельди слабосол.</v>
      </c>
      <c r="BJ55" s="90" t="str">
        <f t="shared" si="17"/>
        <v>Картофель</v>
      </c>
      <c r="BK55" s="90" t="str">
        <f t="shared" si="17"/>
        <v>Морковь</v>
      </c>
      <c r="BL55" s="90" t="str">
        <f t="shared" si="17"/>
        <v>Лук</v>
      </c>
      <c r="BM55" s="90" t="str">
        <f t="shared" si="17"/>
        <v>Капуста</v>
      </c>
      <c r="BN55" s="90" t="str">
        <f t="shared" si="17"/>
        <v>Свекла</v>
      </c>
      <c r="BO55" s="90" t="str">
        <f t="shared" si="17"/>
        <v>Томатная паста</v>
      </c>
      <c r="BP55" s="90" t="str">
        <f t="shared" si="17"/>
        <v>Масло растительное</v>
      </c>
      <c r="BQ55" s="90" t="str">
        <f t="shared" si="17"/>
        <v>Соль</v>
      </c>
      <c r="BR55" s="90" t="str">
        <f t="shared" ref="BR55" si="19">BR7</f>
        <v>Аскорбиновая кислота</v>
      </c>
      <c r="BS55" s="108" t="s">
        <v>5</v>
      </c>
      <c r="BT55" s="108" t="s">
        <v>6</v>
      </c>
    </row>
    <row r="56" spans="1:72" ht="36" customHeight="1" x14ac:dyDescent="0.3">
      <c r="A56" s="95"/>
      <c r="B56" s="5" t="s">
        <v>7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109"/>
      <c r="BT56" s="109"/>
    </row>
    <row r="57" spans="1:72" ht="15" customHeight="1" x14ac:dyDescent="0.3">
      <c r="A57" s="110" t="s">
        <v>8</v>
      </c>
      <c r="B57" s="6" t="s">
        <v>9</v>
      </c>
      <c r="C57" s="98">
        <f>$F$6</f>
        <v>60</v>
      </c>
      <c r="D57" s="6">
        <f t="shared" ref="D57:BQ61" si="20">D9</f>
        <v>0</v>
      </c>
      <c r="E57" s="6">
        <f t="shared" si="20"/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0.02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5.0000000000000001E-4</v>
      </c>
      <c r="BR57" s="6">
        <f t="shared" ref="BR57:BR60" si="22">BR9</f>
        <v>0</v>
      </c>
    </row>
    <row r="58" spans="1:72" ht="15" customHeight="1" x14ac:dyDescent="0.3">
      <c r="A58" s="106"/>
      <c r="B58" s="8" t="s">
        <v>37</v>
      </c>
      <c r="C58" s="99"/>
      <c r="D58" s="6">
        <f t="shared" si="20"/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ht="15" customHeight="1" x14ac:dyDescent="0.3">
      <c r="A59" s="106"/>
      <c r="B59" s="6" t="s">
        <v>10</v>
      </c>
      <c r="C59" s="99"/>
      <c r="D59" s="6">
        <f t="shared" si="20"/>
        <v>0</v>
      </c>
      <c r="E59" s="6">
        <f t="shared" si="20"/>
        <v>0</v>
      </c>
      <c r="F59" s="6">
        <f t="shared" si="20"/>
        <v>0.01</v>
      </c>
      <c r="G59" s="6">
        <f t="shared" si="20"/>
        <v>0</v>
      </c>
      <c r="H59" s="6">
        <f t="shared" si="20"/>
        <v>0</v>
      </c>
      <c r="I59" s="6">
        <f t="shared" si="20"/>
        <v>2.3999999999999998E-3</v>
      </c>
      <c r="J59" s="6">
        <f t="shared" si="20"/>
        <v>0.09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106"/>
      <c r="B60" s="6"/>
      <c r="C60" s="99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6">
        <f t="shared" si="22"/>
        <v>0</v>
      </c>
    </row>
    <row r="61" spans="1:72" x14ac:dyDescent="0.3">
      <c r="A61" s="107"/>
      <c r="B61" s="6"/>
      <c r="C61" s="100"/>
      <c r="D61" s="6">
        <f t="shared" si="20"/>
        <v>0</v>
      </c>
      <c r="E61" s="6">
        <f t="shared" si="20"/>
        <v>0</v>
      </c>
      <c r="F61" s="6">
        <f t="shared" si="20"/>
        <v>0</v>
      </c>
      <c r="G61" s="6">
        <f t="shared" ref="G61:BQ61" si="23">G13</f>
        <v>0</v>
      </c>
      <c r="H61" s="6">
        <f t="shared" si="23"/>
        <v>0</v>
      </c>
      <c r="I61" s="6">
        <f t="shared" si="23"/>
        <v>0</v>
      </c>
      <c r="J61" s="6">
        <f t="shared" si="23"/>
        <v>0</v>
      </c>
      <c r="K61" s="6">
        <f t="shared" si="23"/>
        <v>0</v>
      </c>
      <c r="L61" s="6">
        <f t="shared" si="23"/>
        <v>0</v>
      </c>
      <c r="M61" s="6">
        <f t="shared" si="23"/>
        <v>0</v>
      </c>
      <c r="N61" s="6">
        <f t="shared" si="23"/>
        <v>0</v>
      </c>
      <c r="O61" s="6">
        <f t="shared" si="23"/>
        <v>0</v>
      </c>
      <c r="P61" s="6">
        <f t="shared" si="23"/>
        <v>0</v>
      </c>
      <c r="Q61" s="6">
        <f t="shared" si="23"/>
        <v>0</v>
      </c>
      <c r="R61" s="6">
        <f t="shared" si="23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6">
        <f t="shared" ref="BR61" si="25">BR13</f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26">SUM(D57:D61)</f>
        <v>0.03</v>
      </c>
      <c r="E62" s="47">
        <f t="shared" si="26"/>
        <v>0</v>
      </c>
      <c r="F62" s="47">
        <f t="shared" si="26"/>
        <v>1.4999999999999999E-2</v>
      </c>
      <c r="G62" s="47">
        <f t="shared" si="26"/>
        <v>0</v>
      </c>
      <c r="H62" s="47">
        <f t="shared" si="26"/>
        <v>0</v>
      </c>
      <c r="I62" s="47">
        <f t="shared" si="26"/>
        <v>2.3999999999999998E-3</v>
      </c>
      <c r="J62" s="47">
        <f t="shared" si="26"/>
        <v>0.24</v>
      </c>
      <c r="K62" s="47">
        <f t="shared" si="26"/>
        <v>8.0000000000000002E-3</v>
      </c>
      <c r="L62" s="47">
        <f t="shared" si="26"/>
        <v>0</v>
      </c>
      <c r="M62" s="47">
        <f t="shared" si="26"/>
        <v>0</v>
      </c>
      <c r="N62" s="47">
        <f t="shared" si="26"/>
        <v>0</v>
      </c>
      <c r="O62" s="47">
        <f t="shared" si="26"/>
        <v>0</v>
      </c>
      <c r="P62" s="47">
        <f t="shared" si="26"/>
        <v>0</v>
      </c>
      <c r="Q62" s="47">
        <f t="shared" si="26"/>
        <v>0</v>
      </c>
      <c r="R62" s="47">
        <f t="shared" si="26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26"/>
        <v>0</v>
      </c>
      <c r="Y62" s="47">
        <f t="shared" si="26"/>
        <v>0</v>
      </c>
      <c r="Z62" s="47">
        <f t="shared" si="26"/>
        <v>0</v>
      </c>
      <c r="AA62" s="47">
        <f t="shared" si="26"/>
        <v>0</v>
      </c>
      <c r="AB62" s="47">
        <f t="shared" si="26"/>
        <v>0</v>
      </c>
      <c r="AC62" s="47">
        <f t="shared" si="26"/>
        <v>0</v>
      </c>
      <c r="AD62" s="47">
        <f t="shared" si="26"/>
        <v>0</v>
      </c>
      <c r="AE62" s="47">
        <f t="shared" si="26"/>
        <v>0</v>
      </c>
      <c r="AF62" s="47">
        <f t="shared" ref="AF62:AI62" si="27">SUM(AF57:AF61)</f>
        <v>0</v>
      </c>
      <c r="AG62" s="47">
        <f t="shared" si="27"/>
        <v>0</v>
      </c>
      <c r="AH62" s="47">
        <f t="shared" si="27"/>
        <v>0</v>
      </c>
      <c r="AI62" s="47">
        <f t="shared" si="27"/>
        <v>0</v>
      </c>
      <c r="AJ62" s="47">
        <f t="shared" si="26"/>
        <v>0</v>
      </c>
      <c r="AK62" s="47">
        <f t="shared" si="26"/>
        <v>0</v>
      </c>
      <c r="AL62" s="47">
        <f t="shared" si="26"/>
        <v>0</v>
      </c>
      <c r="AM62" s="47">
        <f t="shared" si="26"/>
        <v>0</v>
      </c>
      <c r="AN62" s="47">
        <f t="shared" ref="AN62:BQ62" si="28">SUM(AN57:AN61)</f>
        <v>0</v>
      </c>
      <c r="AO62" s="47">
        <f t="shared" si="28"/>
        <v>0</v>
      </c>
      <c r="AP62" s="47">
        <f t="shared" si="28"/>
        <v>0</v>
      </c>
      <c r="AQ62" s="47">
        <f t="shared" si="28"/>
        <v>0</v>
      </c>
      <c r="AR62" s="47">
        <f t="shared" si="28"/>
        <v>0</v>
      </c>
      <c r="AS62" s="47">
        <f t="shared" si="28"/>
        <v>0</v>
      </c>
      <c r="AT62" s="47">
        <f t="shared" si="28"/>
        <v>0</v>
      </c>
      <c r="AU62" s="47">
        <f t="shared" si="28"/>
        <v>0</v>
      </c>
      <c r="AV62" s="47">
        <f t="shared" si="28"/>
        <v>0</v>
      </c>
      <c r="AW62" s="47">
        <f t="shared" si="28"/>
        <v>0</v>
      </c>
      <c r="AX62" s="47">
        <f t="shared" si="28"/>
        <v>0</v>
      </c>
      <c r="AY62" s="47">
        <f t="shared" si="28"/>
        <v>0</v>
      </c>
      <c r="AZ62" s="47">
        <f t="shared" si="28"/>
        <v>0</v>
      </c>
      <c r="BA62" s="47">
        <f t="shared" si="28"/>
        <v>0</v>
      </c>
      <c r="BB62" s="47">
        <f t="shared" si="28"/>
        <v>0</v>
      </c>
      <c r="BC62" s="47">
        <f t="shared" si="28"/>
        <v>0.02</v>
      </c>
      <c r="BD62" s="47">
        <f t="shared" si="28"/>
        <v>0</v>
      </c>
      <c r="BE62" s="47">
        <f t="shared" si="28"/>
        <v>0</v>
      </c>
      <c r="BF62" s="47">
        <f t="shared" si="28"/>
        <v>0</v>
      </c>
      <c r="BG62" s="47">
        <f t="shared" si="28"/>
        <v>0</v>
      </c>
      <c r="BH62" s="47">
        <f t="shared" si="28"/>
        <v>0</v>
      </c>
      <c r="BI62" s="47">
        <f t="shared" si="28"/>
        <v>0</v>
      </c>
      <c r="BJ62" s="47">
        <f t="shared" si="28"/>
        <v>0</v>
      </c>
      <c r="BK62" s="47">
        <f t="shared" si="28"/>
        <v>0</v>
      </c>
      <c r="BL62" s="47">
        <f t="shared" si="28"/>
        <v>0</v>
      </c>
      <c r="BM62" s="47">
        <f t="shared" si="28"/>
        <v>0</v>
      </c>
      <c r="BN62" s="47">
        <f t="shared" si="28"/>
        <v>0</v>
      </c>
      <c r="BO62" s="47">
        <f t="shared" si="28"/>
        <v>0</v>
      </c>
      <c r="BP62" s="47">
        <f t="shared" si="28"/>
        <v>0</v>
      </c>
      <c r="BQ62" s="47">
        <f t="shared" si="28"/>
        <v>5.0000000000000001E-4</v>
      </c>
      <c r="BR62" s="47">
        <f t="shared" ref="BR62" si="29">SUM(BR57:BR61)</f>
        <v>0</v>
      </c>
    </row>
    <row r="63" spans="1:72" ht="17.399999999999999" x14ac:dyDescent="0.35">
      <c r="A63" s="44"/>
      <c r="B63" s="45" t="s">
        <v>35</v>
      </c>
      <c r="C63" s="46"/>
      <c r="D63" s="48">
        <f t="shared" ref="D63:BQ63" si="30">PRODUCT(D62,$F$6)</f>
        <v>1.7999999999999998</v>
      </c>
      <c r="E63" s="48">
        <f t="shared" si="30"/>
        <v>0</v>
      </c>
      <c r="F63" s="48">
        <f t="shared" si="30"/>
        <v>0.89999999999999991</v>
      </c>
      <c r="G63" s="48">
        <f t="shared" si="30"/>
        <v>0</v>
      </c>
      <c r="H63" s="48">
        <f t="shared" si="30"/>
        <v>0</v>
      </c>
      <c r="I63" s="48">
        <f t="shared" si="30"/>
        <v>0.14399999999999999</v>
      </c>
      <c r="J63" s="48">
        <f t="shared" si="30"/>
        <v>14.399999999999999</v>
      </c>
      <c r="K63" s="48">
        <f t="shared" si="30"/>
        <v>0.48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48">
        <f t="shared" si="30"/>
        <v>0</v>
      </c>
      <c r="R63" s="48">
        <f t="shared" si="30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30"/>
        <v>0</v>
      </c>
      <c r="Y63" s="48">
        <f t="shared" si="30"/>
        <v>0</v>
      </c>
      <c r="Z63" s="48">
        <f t="shared" si="30"/>
        <v>0</v>
      </c>
      <c r="AA63" s="48">
        <f t="shared" si="30"/>
        <v>0</v>
      </c>
      <c r="AB63" s="48">
        <f t="shared" si="30"/>
        <v>0</v>
      </c>
      <c r="AC63" s="48">
        <f t="shared" si="30"/>
        <v>0</v>
      </c>
      <c r="AD63" s="48">
        <f t="shared" si="30"/>
        <v>0</v>
      </c>
      <c r="AE63" s="48">
        <f t="shared" si="30"/>
        <v>0</v>
      </c>
      <c r="AF63" s="48">
        <f t="shared" ref="AF63:AI63" si="31">PRODUCT(AF62,$F$6)</f>
        <v>0</v>
      </c>
      <c r="AG63" s="48">
        <f t="shared" si="31"/>
        <v>0</v>
      </c>
      <c r="AH63" s="48">
        <f t="shared" si="31"/>
        <v>0</v>
      </c>
      <c r="AI63" s="48">
        <f t="shared" si="31"/>
        <v>0</v>
      </c>
      <c r="AJ63" s="48">
        <f t="shared" si="30"/>
        <v>0</v>
      </c>
      <c r="AK63" s="48">
        <f t="shared" si="30"/>
        <v>0</v>
      </c>
      <c r="AL63" s="48">
        <f t="shared" si="30"/>
        <v>0</v>
      </c>
      <c r="AM63" s="48">
        <f t="shared" si="30"/>
        <v>0</v>
      </c>
      <c r="AN63" s="48">
        <f t="shared" si="30"/>
        <v>0</v>
      </c>
      <c r="AO63" s="48">
        <f t="shared" si="30"/>
        <v>0</v>
      </c>
      <c r="AP63" s="48">
        <f t="shared" si="30"/>
        <v>0</v>
      </c>
      <c r="AQ63" s="48">
        <f t="shared" si="30"/>
        <v>0</v>
      </c>
      <c r="AR63" s="48">
        <f t="shared" si="30"/>
        <v>0</v>
      </c>
      <c r="AS63" s="48">
        <f t="shared" si="30"/>
        <v>0</v>
      </c>
      <c r="AT63" s="48">
        <f t="shared" si="30"/>
        <v>0</v>
      </c>
      <c r="AU63" s="48">
        <f t="shared" si="30"/>
        <v>0</v>
      </c>
      <c r="AV63" s="48">
        <f t="shared" si="30"/>
        <v>0</v>
      </c>
      <c r="AW63" s="48">
        <f t="shared" si="30"/>
        <v>0</v>
      </c>
      <c r="AX63" s="48">
        <f t="shared" si="30"/>
        <v>0</v>
      </c>
      <c r="AY63" s="48">
        <f t="shared" si="30"/>
        <v>0</v>
      </c>
      <c r="AZ63" s="48">
        <f t="shared" si="30"/>
        <v>0</v>
      </c>
      <c r="BA63" s="48">
        <f t="shared" si="30"/>
        <v>0</v>
      </c>
      <c r="BB63" s="48">
        <f t="shared" si="30"/>
        <v>0</v>
      </c>
      <c r="BC63" s="48">
        <f t="shared" si="30"/>
        <v>1.2</v>
      </c>
      <c r="BD63" s="48">
        <f t="shared" si="30"/>
        <v>0</v>
      </c>
      <c r="BE63" s="48">
        <f t="shared" si="30"/>
        <v>0</v>
      </c>
      <c r="BF63" s="48">
        <f t="shared" si="30"/>
        <v>0</v>
      </c>
      <c r="BG63" s="48">
        <f t="shared" si="30"/>
        <v>0</v>
      </c>
      <c r="BH63" s="48">
        <f t="shared" si="30"/>
        <v>0</v>
      </c>
      <c r="BI63" s="48">
        <f t="shared" si="30"/>
        <v>0</v>
      </c>
      <c r="BJ63" s="48">
        <f t="shared" si="30"/>
        <v>0</v>
      </c>
      <c r="BK63" s="48">
        <f t="shared" si="30"/>
        <v>0</v>
      </c>
      <c r="BL63" s="48">
        <f t="shared" si="30"/>
        <v>0</v>
      </c>
      <c r="BM63" s="48">
        <f t="shared" si="30"/>
        <v>0</v>
      </c>
      <c r="BN63" s="48">
        <f t="shared" si="30"/>
        <v>0</v>
      </c>
      <c r="BO63" s="48">
        <f t="shared" si="30"/>
        <v>0</v>
      </c>
      <c r="BP63" s="48">
        <f t="shared" si="30"/>
        <v>0</v>
      </c>
      <c r="BQ63" s="48">
        <f t="shared" si="30"/>
        <v>0.03</v>
      </c>
      <c r="BR63" s="48">
        <f t="shared" ref="BR63" si="32">PRODUCT(BR62,$F$6)</f>
        <v>0</v>
      </c>
    </row>
    <row r="65" spans="1:72" ht="17.399999999999999" x14ac:dyDescent="0.35">
      <c r="A65" s="27"/>
      <c r="B65" s="28" t="s">
        <v>26</v>
      </c>
      <c r="C65" s="29" t="s">
        <v>27</v>
      </c>
      <c r="D65" s="30">
        <f t="shared" ref="D65:BQ65" si="33">D46</f>
        <v>85.45</v>
      </c>
      <c r="E65" s="30">
        <f t="shared" si="33"/>
        <v>90</v>
      </c>
      <c r="F65" s="30">
        <f t="shared" si="33"/>
        <v>82</v>
      </c>
      <c r="G65" s="30">
        <f t="shared" si="33"/>
        <v>624</v>
      </c>
      <c r="H65" s="30">
        <f t="shared" si="33"/>
        <v>1490</v>
      </c>
      <c r="I65" s="30">
        <f t="shared" si="33"/>
        <v>720</v>
      </c>
      <c r="J65" s="30">
        <f t="shared" si="33"/>
        <v>90.57</v>
      </c>
      <c r="K65" s="30">
        <f t="shared" si="33"/>
        <v>1173.33</v>
      </c>
      <c r="L65" s="30">
        <f t="shared" si="33"/>
        <v>255.2</v>
      </c>
      <c r="M65" s="30">
        <f t="shared" si="33"/>
        <v>738</v>
      </c>
      <c r="N65" s="30">
        <f t="shared" si="33"/>
        <v>126.38</v>
      </c>
      <c r="O65" s="30">
        <f t="shared" si="33"/>
        <v>400.71</v>
      </c>
      <c r="P65" s="30">
        <f t="shared" si="33"/>
        <v>434.21</v>
      </c>
      <c r="Q65" s="30">
        <f t="shared" si="33"/>
        <v>400</v>
      </c>
      <c r="R65" s="30">
        <f t="shared" si="33"/>
        <v>1210</v>
      </c>
      <c r="S65" s="30">
        <f>S46</f>
        <v>207.5</v>
      </c>
      <c r="T65" s="30">
        <f>T46</f>
        <v>276.47000000000003</v>
      </c>
      <c r="U65" s="30">
        <f>U46</f>
        <v>852</v>
      </c>
      <c r="V65" s="30">
        <f>V46</f>
        <v>394.52</v>
      </c>
      <c r="W65" s="30">
        <f>W46</f>
        <v>329</v>
      </c>
      <c r="X65" s="30">
        <f t="shared" si="33"/>
        <v>11</v>
      </c>
      <c r="Y65" s="30">
        <f t="shared" si="33"/>
        <v>0</v>
      </c>
      <c r="Z65" s="30">
        <f t="shared" si="33"/>
        <v>492</v>
      </c>
      <c r="AA65" s="30">
        <f t="shared" si="33"/>
        <v>382</v>
      </c>
      <c r="AB65" s="30">
        <f t="shared" si="33"/>
        <v>341</v>
      </c>
      <c r="AC65" s="30">
        <f t="shared" si="33"/>
        <v>261</v>
      </c>
      <c r="AD65" s="30">
        <f t="shared" si="33"/>
        <v>125</v>
      </c>
      <c r="AE65" s="30">
        <f t="shared" si="33"/>
        <v>607</v>
      </c>
      <c r="AF65" s="30"/>
      <c r="AG65" s="30"/>
      <c r="AH65" s="30">
        <f t="shared" si="33"/>
        <v>225</v>
      </c>
      <c r="AI65" s="30"/>
      <c r="AJ65" s="30">
        <f t="shared" si="33"/>
        <v>227.27</v>
      </c>
      <c r="AK65" s="30">
        <f t="shared" si="33"/>
        <v>89</v>
      </c>
      <c r="AL65" s="30">
        <f t="shared" si="33"/>
        <v>62</v>
      </c>
      <c r="AM65" s="30">
        <f t="shared" si="33"/>
        <v>44.6</v>
      </c>
      <c r="AN65" s="30">
        <f t="shared" si="33"/>
        <v>240</v>
      </c>
      <c r="AO65" s="30">
        <f t="shared" si="33"/>
        <v>262</v>
      </c>
      <c r="AP65" s="30">
        <f t="shared" si="33"/>
        <v>0</v>
      </c>
      <c r="AQ65" s="30">
        <f t="shared" si="33"/>
        <v>428</v>
      </c>
      <c r="AR65" s="30">
        <f t="shared" si="33"/>
        <v>0</v>
      </c>
      <c r="AS65" s="30">
        <f t="shared" si="33"/>
        <v>240.23</v>
      </c>
      <c r="AT65" s="30">
        <f t="shared" si="33"/>
        <v>72.5</v>
      </c>
      <c r="AU65" s="30">
        <f t="shared" si="33"/>
        <v>69.33</v>
      </c>
      <c r="AV65" s="30">
        <f t="shared" si="33"/>
        <v>60.67</v>
      </c>
      <c r="AW65" s="30">
        <f t="shared" si="33"/>
        <v>68.569999999999993</v>
      </c>
      <c r="AX65" s="30">
        <f t="shared" si="33"/>
        <v>75.709999999999994</v>
      </c>
      <c r="AY65" s="30">
        <f t="shared" si="33"/>
        <v>53.75</v>
      </c>
      <c r="AZ65" s="30">
        <f t="shared" si="33"/>
        <v>81.430000000000007</v>
      </c>
      <c r="BA65" s="30">
        <f t="shared" si="33"/>
        <v>68.67</v>
      </c>
      <c r="BB65" s="30">
        <f t="shared" si="33"/>
        <v>60</v>
      </c>
      <c r="BC65" s="30">
        <f t="shared" si="33"/>
        <v>137.33000000000001</v>
      </c>
      <c r="BD65" s="30">
        <f t="shared" si="33"/>
        <v>319</v>
      </c>
      <c r="BE65" s="30">
        <f t="shared" si="33"/>
        <v>499</v>
      </c>
      <c r="BF65" s="30">
        <f t="shared" si="33"/>
        <v>578</v>
      </c>
      <c r="BG65" s="30">
        <f t="shared" si="33"/>
        <v>276</v>
      </c>
      <c r="BH65" s="30">
        <f t="shared" si="33"/>
        <v>499</v>
      </c>
      <c r="BI65" s="30">
        <f t="shared" si="33"/>
        <v>0</v>
      </c>
      <c r="BJ65" s="30">
        <f t="shared" si="33"/>
        <v>55</v>
      </c>
      <c r="BK65" s="30">
        <f t="shared" si="33"/>
        <v>36</v>
      </c>
      <c r="BL65" s="30">
        <f t="shared" si="33"/>
        <v>39</v>
      </c>
      <c r="BM65" s="30">
        <f t="shared" si="33"/>
        <v>56</v>
      </c>
      <c r="BN65" s="30">
        <f t="shared" si="33"/>
        <v>59</v>
      </c>
      <c r="BO65" s="30">
        <f t="shared" si="33"/>
        <v>314</v>
      </c>
      <c r="BP65" s="30">
        <f t="shared" si="33"/>
        <v>165.56</v>
      </c>
      <c r="BQ65" s="30">
        <f t="shared" si="33"/>
        <v>22</v>
      </c>
      <c r="BR65" s="30">
        <f t="shared" ref="BR65" si="34">BR46</f>
        <v>0</v>
      </c>
    </row>
    <row r="66" spans="1:72" ht="17.399999999999999" x14ac:dyDescent="0.35">
      <c r="B66" s="21" t="s">
        <v>28</v>
      </c>
      <c r="C66" s="22" t="s">
        <v>27</v>
      </c>
      <c r="D66" s="23">
        <f t="shared" ref="D66:BQ66" si="35">D65/1000</f>
        <v>8.5449999999999998E-2</v>
      </c>
      <c r="E66" s="23">
        <f t="shared" si="35"/>
        <v>0.09</v>
      </c>
      <c r="F66" s="23">
        <f t="shared" si="35"/>
        <v>8.2000000000000003E-2</v>
      </c>
      <c r="G66" s="23">
        <f t="shared" si="35"/>
        <v>0.624</v>
      </c>
      <c r="H66" s="23">
        <f t="shared" si="35"/>
        <v>1.49</v>
      </c>
      <c r="I66" s="23">
        <f t="shared" si="35"/>
        <v>0.72</v>
      </c>
      <c r="J66" s="23">
        <f t="shared" si="35"/>
        <v>9.0569999999999998E-2</v>
      </c>
      <c r="K66" s="23">
        <f t="shared" si="35"/>
        <v>1.17333</v>
      </c>
      <c r="L66" s="23">
        <f t="shared" si="35"/>
        <v>0.25519999999999998</v>
      </c>
      <c r="M66" s="23">
        <f t="shared" si="35"/>
        <v>0.73799999999999999</v>
      </c>
      <c r="N66" s="23">
        <f t="shared" si="35"/>
        <v>0.12637999999999999</v>
      </c>
      <c r="O66" s="23">
        <f t="shared" si="35"/>
        <v>0.40070999999999996</v>
      </c>
      <c r="P66" s="23">
        <f t="shared" si="35"/>
        <v>0.43420999999999998</v>
      </c>
      <c r="Q66" s="23">
        <f t="shared" si="35"/>
        <v>0.4</v>
      </c>
      <c r="R66" s="23">
        <f t="shared" si="35"/>
        <v>1.21</v>
      </c>
      <c r="S66" s="23">
        <f>S65/1000</f>
        <v>0.20749999999999999</v>
      </c>
      <c r="T66" s="23">
        <f>T65/1000</f>
        <v>0.27647000000000005</v>
      </c>
      <c r="U66" s="23">
        <f>U65/1000</f>
        <v>0.85199999999999998</v>
      </c>
      <c r="V66" s="23">
        <f>V65/1000</f>
        <v>0.39451999999999998</v>
      </c>
      <c r="W66" s="23">
        <f>W65/1000</f>
        <v>0.32900000000000001</v>
      </c>
      <c r="X66" s="23">
        <f t="shared" si="35"/>
        <v>1.0999999999999999E-2</v>
      </c>
      <c r="Y66" s="23">
        <f t="shared" si="35"/>
        <v>0</v>
      </c>
      <c r="Z66" s="23">
        <f t="shared" si="35"/>
        <v>0.49199999999999999</v>
      </c>
      <c r="AA66" s="23">
        <f t="shared" si="35"/>
        <v>0.38200000000000001</v>
      </c>
      <c r="AB66" s="23">
        <f t="shared" si="35"/>
        <v>0.34100000000000003</v>
      </c>
      <c r="AC66" s="23">
        <f t="shared" si="35"/>
        <v>0.26100000000000001</v>
      </c>
      <c r="AD66" s="23">
        <f t="shared" si="35"/>
        <v>0.125</v>
      </c>
      <c r="AE66" s="23">
        <f t="shared" si="35"/>
        <v>0.60699999999999998</v>
      </c>
      <c r="AF66" s="23">
        <f t="shared" ref="AF66:AI66" si="36">AF65/1000</f>
        <v>0</v>
      </c>
      <c r="AG66" s="23">
        <f t="shared" si="36"/>
        <v>0</v>
      </c>
      <c r="AH66" s="23">
        <f t="shared" si="36"/>
        <v>0.22500000000000001</v>
      </c>
      <c r="AI66" s="23">
        <f t="shared" si="36"/>
        <v>0</v>
      </c>
      <c r="AJ66" s="23">
        <f t="shared" si="35"/>
        <v>0.22727</v>
      </c>
      <c r="AK66" s="23">
        <f t="shared" si="35"/>
        <v>8.8999999999999996E-2</v>
      </c>
      <c r="AL66" s="23">
        <f t="shared" si="35"/>
        <v>6.2E-2</v>
      </c>
      <c r="AM66" s="23">
        <f t="shared" si="35"/>
        <v>4.4600000000000001E-2</v>
      </c>
      <c r="AN66" s="23">
        <f t="shared" si="35"/>
        <v>0.24</v>
      </c>
      <c r="AO66" s="23">
        <f t="shared" si="35"/>
        <v>0.26200000000000001</v>
      </c>
      <c r="AP66" s="23">
        <f t="shared" si="35"/>
        <v>0</v>
      </c>
      <c r="AQ66" s="23">
        <f t="shared" si="35"/>
        <v>0.42799999999999999</v>
      </c>
      <c r="AR66" s="23">
        <f t="shared" si="35"/>
        <v>0</v>
      </c>
      <c r="AS66" s="23">
        <f t="shared" si="35"/>
        <v>0.24023</v>
      </c>
      <c r="AT66" s="23">
        <f t="shared" si="35"/>
        <v>7.2499999999999995E-2</v>
      </c>
      <c r="AU66" s="23">
        <f t="shared" si="35"/>
        <v>6.9330000000000003E-2</v>
      </c>
      <c r="AV66" s="23">
        <f t="shared" si="35"/>
        <v>6.0670000000000002E-2</v>
      </c>
      <c r="AW66" s="23">
        <f t="shared" si="35"/>
        <v>6.8569999999999992E-2</v>
      </c>
      <c r="AX66" s="23">
        <f t="shared" si="35"/>
        <v>7.571E-2</v>
      </c>
      <c r="AY66" s="23">
        <f t="shared" si="35"/>
        <v>5.3749999999999999E-2</v>
      </c>
      <c r="AZ66" s="23">
        <f t="shared" si="35"/>
        <v>8.1430000000000002E-2</v>
      </c>
      <c r="BA66" s="23">
        <f t="shared" si="35"/>
        <v>6.8669999999999995E-2</v>
      </c>
      <c r="BB66" s="23">
        <f t="shared" si="35"/>
        <v>0.06</v>
      </c>
      <c r="BC66" s="23">
        <f t="shared" si="35"/>
        <v>0.13733000000000001</v>
      </c>
      <c r="BD66" s="23">
        <f t="shared" si="35"/>
        <v>0.31900000000000001</v>
      </c>
      <c r="BE66" s="23">
        <f t="shared" si="35"/>
        <v>0.499</v>
      </c>
      <c r="BF66" s="23">
        <f t="shared" si="35"/>
        <v>0.57799999999999996</v>
      </c>
      <c r="BG66" s="23">
        <f t="shared" si="35"/>
        <v>0.27600000000000002</v>
      </c>
      <c r="BH66" s="23">
        <f t="shared" si="35"/>
        <v>0.499</v>
      </c>
      <c r="BI66" s="23">
        <f t="shared" si="35"/>
        <v>0</v>
      </c>
      <c r="BJ66" s="23">
        <f t="shared" si="35"/>
        <v>5.5E-2</v>
      </c>
      <c r="BK66" s="23">
        <f t="shared" si="35"/>
        <v>3.5999999999999997E-2</v>
      </c>
      <c r="BL66" s="23">
        <f t="shared" si="35"/>
        <v>3.9E-2</v>
      </c>
      <c r="BM66" s="23">
        <f t="shared" si="35"/>
        <v>5.6000000000000001E-2</v>
      </c>
      <c r="BN66" s="23">
        <f t="shared" si="35"/>
        <v>5.8999999999999997E-2</v>
      </c>
      <c r="BO66" s="23">
        <f t="shared" si="35"/>
        <v>0.314</v>
      </c>
      <c r="BP66" s="23">
        <f t="shared" si="35"/>
        <v>0.16556000000000001</v>
      </c>
      <c r="BQ66" s="23">
        <f t="shared" si="35"/>
        <v>2.1999999999999999E-2</v>
      </c>
      <c r="BR66" s="23">
        <f t="shared" ref="BR66" si="37">BR65/1000</f>
        <v>0</v>
      </c>
    </row>
    <row r="67" spans="1:72" ht="17.399999999999999" x14ac:dyDescent="0.35">
      <c r="A67" s="31"/>
      <c r="B67" s="32" t="s">
        <v>29</v>
      </c>
      <c r="C67" s="111"/>
      <c r="D67" s="33">
        <f t="shared" ref="D67:BQ67" si="38">D63*D65</f>
        <v>153.81</v>
      </c>
      <c r="E67" s="33">
        <f t="shared" si="38"/>
        <v>0</v>
      </c>
      <c r="F67" s="33">
        <f t="shared" si="38"/>
        <v>73.8</v>
      </c>
      <c r="G67" s="33">
        <f t="shared" si="38"/>
        <v>0</v>
      </c>
      <c r="H67" s="33">
        <f t="shared" si="38"/>
        <v>0</v>
      </c>
      <c r="I67" s="33">
        <f t="shared" si="38"/>
        <v>103.67999999999999</v>
      </c>
      <c r="J67" s="33">
        <f t="shared" si="38"/>
        <v>1304.2079999999999</v>
      </c>
      <c r="K67" s="33">
        <f t="shared" si="38"/>
        <v>563.19839999999999</v>
      </c>
      <c r="L67" s="33">
        <f t="shared" si="38"/>
        <v>0</v>
      </c>
      <c r="M67" s="33">
        <f t="shared" si="38"/>
        <v>0</v>
      </c>
      <c r="N67" s="33">
        <f t="shared" si="38"/>
        <v>0</v>
      </c>
      <c r="O67" s="33">
        <f t="shared" si="38"/>
        <v>0</v>
      </c>
      <c r="P67" s="33">
        <f t="shared" si="38"/>
        <v>0</v>
      </c>
      <c r="Q67" s="33">
        <f t="shared" si="38"/>
        <v>0</v>
      </c>
      <c r="R67" s="33">
        <f t="shared" si="38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38"/>
        <v>0</v>
      </c>
      <c r="Y67" s="33">
        <f t="shared" si="38"/>
        <v>0</v>
      </c>
      <c r="Z67" s="33">
        <f t="shared" si="38"/>
        <v>0</v>
      </c>
      <c r="AA67" s="33">
        <f t="shared" si="38"/>
        <v>0</v>
      </c>
      <c r="AB67" s="33">
        <f t="shared" si="38"/>
        <v>0</v>
      </c>
      <c r="AC67" s="33">
        <f t="shared" si="38"/>
        <v>0</v>
      </c>
      <c r="AD67" s="33">
        <f t="shared" si="38"/>
        <v>0</v>
      </c>
      <c r="AE67" s="33">
        <f t="shared" si="38"/>
        <v>0</v>
      </c>
      <c r="AF67" s="33">
        <f t="shared" ref="AF67:AI67" si="39">AF63*AF65</f>
        <v>0</v>
      </c>
      <c r="AG67" s="33">
        <f t="shared" si="39"/>
        <v>0</v>
      </c>
      <c r="AH67" s="33">
        <f t="shared" si="39"/>
        <v>0</v>
      </c>
      <c r="AI67" s="33">
        <f t="shared" si="39"/>
        <v>0</v>
      </c>
      <c r="AJ67" s="33">
        <f t="shared" si="38"/>
        <v>0</v>
      </c>
      <c r="AK67" s="33">
        <f t="shared" si="38"/>
        <v>0</v>
      </c>
      <c r="AL67" s="33">
        <f t="shared" si="38"/>
        <v>0</v>
      </c>
      <c r="AM67" s="33">
        <f t="shared" si="38"/>
        <v>0</v>
      </c>
      <c r="AN67" s="33">
        <f t="shared" si="38"/>
        <v>0</v>
      </c>
      <c r="AO67" s="33">
        <f t="shared" si="38"/>
        <v>0</v>
      </c>
      <c r="AP67" s="33">
        <f t="shared" si="38"/>
        <v>0</v>
      </c>
      <c r="AQ67" s="33">
        <f t="shared" si="38"/>
        <v>0</v>
      </c>
      <c r="AR67" s="33">
        <f t="shared" si="38"/>
        <v>0</v>
      </c>
      <c r="AS67" s="33">
        <f t="shared" si="38"/>
        <v>0</v>
      </c>
      <c r="AT67" s="33">
        <f t="shared" si="38"/>
        <v>0</v>
      </c>
      <c r="AU67" s="33">
        <f t="shared" si="38"/>
        <v>0</v>
      </c>
      <c r="AV67" s="33">
        <f t="shared" si="38"/>
        <v>0</v>
      </c>
      <c r="AW67" s="33">
        <f t="shared" si="38"/>
        <v>0</v>
      </c>
      <c r="AX67" s="33">
        <f t="shared" si="38"/>
        <v>0</v>
      </c>
      <c r="AY67" s="33">
        <f t="shared" si="38"/>
        <v>0</v>
      </c>
      <c r="AZ67" s="33">
        <f t="shared" si="38"/>
        <v>0</v>
      </c>
      <c r="BA67" s="33">
        <f t="shared" si="38"/>
        <v>0</v>
      </c>
      <c r="BB67" s="33">
        <f t="shared" si="38"/>
        <v>0</v>
      </c>
      <c r="BC67" s="33">
        <f t="shared" si="38"/>
        <v>164.79600000000002</v>
      </c>
      <c r="BD67" s="33">
        <f t="shared" si="38"/>
        <v>0</v>
      </c>
      <c r="BE67" s="33">
        <f t="shared" si="38"/>
        <v>0</v>
      </c>
      <c r="BF67" s="33">
        <f t="shared" si="38"/>
        <v>0</v>
      </c>
      <c r="BG67" s="33">
        <f t="shared" si="38"/>
        <v>0</v>
      </c>
      <c r="BH67" s="33">
        <f t="shared" si="38"/>
        <v>0</v>
      </c>
      <c r="BI67" s="33">
        <f t="shared" si="38"/>
        <v>0</v>
      </c>
      <c r="BJ67" s="33">
        <f t="shared" si="38"/>
        <v>0</v>
      </c>
      <c r="BK67" s="33">
        <f t="shared" si="38"/>
        <v>0</v>
      </c>
      <c r="BL67" s="33">
        <f t="shared" si="38"/>
        <v>0</v>
      </c>
      <c r="BM67" s="33">
        <f t="shared" si="38"/>
        <v>0</v>
      </c>
      <c r="BN67" s="33">
        <f t="shared" si="38"/>
        <v>0</v>
      </c>
      <c r="BO67" s="33">
        <f t="shared" si="38"/>
        <v>0</v>
      </c>
      <c r="BP67" s="33">
        <f t="shared" si="38"/>
        <v>0</v>
      </c>
      <c r="BQ67" s="33">
        <f t="shared" si="38"/>
        <v>0.65999999999999992</v>
      </c>
      <c r="BR67" s="33">
        <f t="shared" ref="BR67" si="40">BR63*BR65</f>
        <v>0</v>
      </c>
      <c r="BS67" s="34">
        <f>SUM(D67:BQ67)</f>
        <v>2364.1523999999995</v>
      </c>
      <c r="BT67" s="35">
        <f>BS67/$C$21</f>
        <v>39.402539999999995</v>
      </c>
    </row>
    <row r="68" spans="1:72" ht="17.399999999999999" x14ac:dyDescent="0.35">
      <c r="A68" s="31"/>
      <c r="B68" s="32" t="s">
        <v>30</v>
      </c>
      <c r="C68" s="111"/>
      <c r="D68" s="33">
        <f t="shared" ref="D68:BQ68" si="41">D63*D65</f>
        <v>153.81</v>
      </c>
      <c r="E68" s="33">
        <f t="shared" si="41"/>
        <v>0</v>
      </c>
      <c r="F68" s="33">
        <f t="shared" si="41"/>
        <v>73.8</v>
      </c>
      <c r="G68" s="33">
        <f t="shared" si="41"/>
        <v>0</v>
      </c>
      <c r="H68" s="33">
        <f t="shared" si="41"/>
        <v>0</v>
      </c>
      <c r="I68" s="33">
        <f t="shared" si="41"/>
        <v>103.67999999999999</v>
      </c>
      <c r="J68" s="33">
        <f t="shared" si="41"/>
        <v>1304.2079999999999</v>
      </c>
      <c r="K68" s="33">
        <f t="shared" si="41"/>
        <v>563.19839999999999</v>
      </c>
      <c r="L68" s="33">
        <f t="shared" si="41"/>
        <v>0</v>
      </c>
      <c r="M68" s="33">
        <f t="shared" si="41"/>
        <v>0</v>
      </c>
      <c r="N68" s="33">
        <f t="shared" si="41"/>
        <v>0</v>
      </c>
      <c r="O68" s="33">
        <f t="shared" si="41"/>
        <v>0</v>
      </c>
      <c r="P68" s="33">
        <f t="shared" si="41"/>
        <v>0</v>
      </c>
      <c r="Q68" s="33">
        <f t="shared" si="41"/>
        <v>0</v>
      </c>
      <c r="R68" s="33">
        <f t="shared" si="41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41"/>
        <v>0</v>
      </c>
      <c r="Y68" s="33">
        <f t="shared" si="41"/>
        <v>0</v>
      </c>
      <c r="Z68" s="33">
        <f t="shared" si="41"/>
        <v>0</v>
      </c>
      <c r="AA68" s="33">
        <f t="shared" si="41"/>
        <v>0</v>
      </c>
      <c r="AB68" s="33">
        <f t="shared" si="41"/>
        <v>0</v>
      </c>
      <c r="AC68" s="33">
        <f t="shared" si="41"/>
        <v>0</v>
      </c>
      <c r="AD68" s="33">
        <f t="shared" si="41"/>
        <v>0</v>
      </c>
      <c r="AE68" s="33">
        <f t="shared" si="41"/>
        <v>0</v>
      </c>
      <c r="AF68" s="33">
        <f t="shared" ref="AF68:AI68" si="42">AF63*AF65</f>
        <v>0</v>
      </c>
      <c r="AG68" s="33">
        <f t="shared" si="42"/>
        <v>0</v>
      </c>
      <c r="AH68" s="33">
        <f t="shared" si="42"/>
        <v>0</v>
      </c>
      <c r="AI68" s="33">
        <f t="shared" si="42"/>
        <v>0</v>
      </c>
      <c r="AJ68" s="33">
        <f t="shared" si="41"/>
        <v>0</v>
      </c>
      <c r="AK68" s="33">
        <f t="shared" si="41"/>
        <v>0</v>
      </c>
      <c r="AL68" s="33">
        <f t="shared" si="41"/>
        <v>0</v>
      </c>
      <c r="AM68" s="33">
        <f t="shared" si="41"/>
        <v>0</v>
      </c>
      <c r="AN68" s="33">
        <f t="shared" si="41"/>
        <v>0</v>
      </c>
      <c r="AO68" s="33">
        <f t="shared" si="41"/>
        <v>0</v>
      </c>
      <c r="AP68" s="33">
        <f t="shared" si="41"/>
        <v>0</v>
      </c>
      <c r="AQ68" s="33">
        <f t="shared" si="41"/>
        <v>0</v>
      </c>
      <c r="AR68" s="33">
        <f t="shared" si="41"/>
        <v>0</v>
      </c>
      <c r="AS68" s="33">
        <f t="shared" si="41"/>
        <v>0</v>
      </c>
      <c r="AT68" s="33">
        <f t="shared" si="41"/>
        <v>0</v>
      </c>
      <c r="AU68" s="33">
        <f t="shared" si="41"/>
        <v>0</v>
      </c>
      <c r="AV68" s="33">
        <f t="shared" si="41"/>
        <v>0</v>
      </c>
      <c r="AW68" s="33">
        <f t="shared" si="41"/>
        <v>0</v>
      </c>
      <c r="AX68" s="33">
        <f t="shared" si="41"/>
        <v>0</v>
      </c>
      <c r="AY68" s="33">
        <f t="shared" si="41"/>
        <v>0</v>
      </c>
      <c r="AZ68" s="33">
        <f t="shared" si="41"/>
        <v>0</v>
      </c>
      <c r="BA68" s="33">
        <f t="shared" si="41"/>
        <v>0</v>
      </c>
      <c r="BB68" s="33">
        <f t="shared" si="41"/>
        <v>0</v>
      </c>
      <c r="BC68" s="33">
        <f t="shared" si="41"/>
        <v>164.79600000000002</v>
      </c>
      <c r="BD68" s="33">
        <f t="shared" si="41"/>
        <v>0</v>
      </c>
      <c r="BE68" s="33">
        <f t="shared" si="41"/>
        <v>0</v>
      </c>
      <c r="BF68" s="33">
        <f t="shared" si="41"/>
        <v>0</v>
      </c>
      <c r="BG68" s="33">
        <f t="shared" si="41"/>
        <v>0</v>
      </c>
      <c r="BH68" s="33">
        <f t="shared" si="41"/>
        <v>0</v>
      </c>
      <c r="BI68" s="33">
        <f t="shared" si="41"/>
        <v>0</v>
      </c>
      <c r="BJ68" s="33">
        <f t="shared" si="41"/>
        <v>0</v>
      </c>
      <c r="BK68" s="33">
        <f t="shared" si="41"/>
        <v>0</v>
      </c>
      <c r="BL68" s="33">
        <f t="shared" si="41"/>
        <v>0</v>
      </c>
      <c r="BM68" s="33">
        <f t="shared" si="41"/>
        <v>0</v>
      </c>
      <c r="BN68" s="33">
        <f t="shared" si="41"/>
        <v>0</v>
      </c>
      <c r="BO68" s="33">
        <f t="shared" si="41"/>
        <v>0</v>
      </c>
      <c r="BP68" s="33">
        <f t="shared" si="41"/>
        <v>0</v>
      </c>
      <c r="BQ68" s="33">
        <f t="shared" si="41"/>
        <v>0.65999999999999992</v>
      </c>
      <c r="BR68" s="33">
        <f t="shared" ref="BR68" si="43">BR63*BR65</f>
        <v>0</v>
      </c>
      <c r="BS68" s="34">
        <f>SUM(D68:BQ68)</f>
        <v>2364.1523999999995</v>
      </c>
      <c r="BT68" s="35">
        <f>BS68/$C$9</f>
        <v>39.402539999999995</v>
      </c>
    </row>
    <row r="71" spans="1:72" x14ac:dyDescent="0.3">
      <c r="J71" t="s">
        <v>33</v>
      </c>
      <c r="K71" t="s">
        <v>2</v>
      </c>
      <c r="V71" t="s">
        <v>36</v>
      </c>
      <c r="AK71" s="2">
        <v>0</v>
      </c>
    </row>
    <row r="72" spans="1:72" ht="15" customHeight="1" x14ac:dyDescent="0.3">
      <c r="A72" s="94"/>
      <c r="B72" s="4" t="s">
        <v>3</v>
      </c>
      <c r="C72" s="90" t="s">
        <v>4</v>
      </c>
      <c r="D72" s="90" t="str">
        <f t="shared" ref="D72:BQ72" si="44">D55</f>
        <v>Хлеб пшеничный</v>
      </c>
      <c r="E72" s="90" t="str">
        <f t="shared" si="44"/>
        <v>Хлеб ржано-пшеничный</v>
      </c>
      <c r="F72" s="90" t="str">
        <f t="shared" si="44"/>
        <v>Сахар</v>
      </c>
      <c r="G72" s="90" t="str">
        <f t="shared" si="44"/>
        <v>Чай</v>
      </c>
      <c r="H72" s="90" t="str">
        <f t="shared" si="44"/>
        <v>Какао</v>
      </c>
      <c r="I72" s="90" t="str">
        <f t="shared" si="44"/>
        <v>Кофейный напиток</v>
      </c>
      <c r="J72" s="90" t="str">
        <f t="shared" si="44"/>
        <v>Молоко 2,5%</v>
      </c>
      <c r="K72" s="90" t="str">
        <f t="shared" si="44"/>
        <v>Масло сливочное</v>
      </c>
      <c r="L72" s="90" t="str">
        <f t="shared" si="44"/>
        <v>Сметана 15%</v>
      </c>
      <c r="M72" s="90" t="str">
        <f t="shared" si="44"/>
        <v>Молоко сухое</v>
      </c>
      <c r="N72" s="90" t="str">
        <f t="shared" si="44"/>
        <v>Снежок 2,5 %</v>
      </c>
      <c r="O72" s="90" t="str">
        <f t="shared" si="44"/>
        <v>Творог 5%</v>
      </c>
      <c r="P72" s="90" t="str">
        <f t="shared" si="44"/>
        <v>Молоко сгущенное</v>
      </c>
      <c r="Q72" s="90" t="str">
        <f t="shared" si="44"/>
        <v xml:space="preserve">Джем Сава </v>
      </c>
      <c r="R72" s="90" t="str">
        <f t="shared" si="44"/>
        <v>Сыр</v>
      </c>
      <c r="S72" s="90" t="str">
        <f>S55</f>
        <v>Зеленый горошек</v>
      </c>
      <c r="T72" s="90" t="str">
        <f>T55</f>
        <v>Кукуруза консервирован.</v>
      </c>
      <c r="U72" s="90" t="str">
        <f>U55</f>
        <v>Консервы рыбные</v>
      </c>
      <c r="V72" s="90" t="str">
        <f>V55</f>
        <v>Огурцы консервирован.</v>
      </c>
      <c r="W72" s="90" t="str">
        <f>W55</f>
        <v>Огурцы свежие</v>
      </c>
      <c r="X72" s="90" t="str">
        <f t="shared" si="44"/>
        <v>Яйцо</v>
      </c>
      <c r="Y72" s="90" t="str">
        <f t="shared" si="44"/>
        <v>Икра кабачковая</v>
      </c>
      <c r="Z72" s="90" t="str">
        <f t="shared" si="44"/>
        <v>Изюм</v>
      </c>
      <c r="AA72" s="90" t="str">
        <f t="shared" si="44"/>
        <v>Курага</v>
      </c>
      <c r="AB72" s="90" t="str">
        <f t="shared" si="44"/>
        <v>Чернослив</v>
      </c>
      <c r="AC72" s="90" t="str">
        <f t="shared" si="44"/>
        <v>Шиповник</v>
      </c>
      <c r="AD72" s="90" t="str">
        <f t="shared" si="44"/>
        <v>Сухофрукты</v>
      </c>
      <c r="AE72" s="90" t="str">
        <f t="shared" si="44"/>
        <v>Ягода свежемороженная</v>
      </c>
      <c r="AF72" s="90" t="str">
        <f t="shared" ref="AF72:AI72" si="45">AF55</f>
        <v>Апельсин</v>
      </c>
      <c r="AG72" s="90" t="str">
        <f t="shared" si="45"/>
        <v>Банан</v>
      </c>
      <c r="AH72" s="90" t="str">
        <f t="shared" si="45"/>
        <v>Лимон</v>
      </c>
      <c r="AI72" s="90" t="str">
        <f t="shared" si="45"/>
        <v>Яблоко</v>
      </c>
      <c r="AJ72" s="90" t="str">
        <f t="shared" si="44"/>
        <v>Кисель</v>
      </c>
      <c r="AK72" s="90" t="str">
        <f t="shared" si="44"/>
        <v xml:space="preserve">Сок </v>
      </c>
      <c r="AL72" s="90" t="str">
        <f t="shared" si="44"/>
        <v>Макаронные изделия</v>
      </c>
      <c r="AM72" s="90" t="str">
        <f t="shared" si="44"/>
        <v>Мука</v>
      </c>
      <c r="AN72" s="90" t="str">
        <f t="shared" si="44"/>
        <v>Дрожжи</v>
      </c>
      <c r="AO72" s="90" t="str">
        <f t="shared" si="44"/>
        <v>Печенье</v>
      </c>
      <c r="AP72" s="90" t="str">
        <f t="shared" si="44"/>
        <v>Пряники</v>
      </c>
      <c r="AQ72" s="90" t="str">
        <f t="shared" si="44"/>
        <v>Вафли</v>
      </c>
      <c r="AR72" s="90" t="str">
        <f t="shared" si="44"/>
        <v>Конфеты</v>
      </c>
      <c r="AS72" s="90" t="str">
        <f t="shared" si="44"/>
        <v>Повидло Сава</v>
      </c>
      <c r="AT72" s="90" t="str">
        <f t="shared" si="44"/>
        <v>Крупа геркулес</v>
      </c>
      <c r="AU72" s="90" t="str">
        <f t="shared" si="44"/>
        <v>Крупа горох</v>
      </c>
      <c r="AV72" s="90" t="str">
        <f t="shared" si="44"/>
        <v>Крупа гречневая</v>
      </c>
      <c r="AW72" s="90" t="str">
        <f t="shared" si="44"/>
        <v>Крупа кукурузная</v>
      </c>
      <c r="AX72" s="90" t="str">
        <f t="shared" si="44"/>
        <v>Крупа манная</v>
      </c>
      <c r="AY72" s="90" t="str">
        <f t="shared" si="44"/>
        <v>Крупа перловая</v>
      </c>
      <c r="AZ72" s="90" t="str">
        <f t="shared" si="44"/>
        <v>Крупа пшеничная</v>
      </c>
      <c r="BA72" s="90" t="str">
        <f t="shared" si="44"/>
        <v>Крупа пшено</v>
      </c>
      <c r="BB72" s="90" t="str">
        <f t="shared" si="44"/>
        <v>Крупа ячневая</v>
      </c>
      <c r="BC72" s="90" t="str">
        <f t="shared" si="44"/>
        <v>Рис</v>
      </c>
      <c r="BD72" s="90" t="str">
        <f t="shared" si="44"/>
        <v>Цыпленок бройлер</v>
      </c>
      <c r="BE72" s="90" t="str">
        <f t="shared" si="44"/>
        <v>Филе куриное</v>
      </c>
      <c r="BF72" s="90" t="str">
        <f t="shared" si="44"/>
        <v>Фарш говяжий</v>
      </c>
      <c r="BG72" s="90" t="str">
        <f t="shared" si="44"/>
        <v>Печень куриная</v>
      </c>
      <c r="BH72" s="90" t="str">
        <f t="shared" si="44"/>
        <v>Филе минтая</v>
      </c>
      <c r="BI72" s="90" t="str">
        <f t="shared" si="44"/>
        <v>Филе сельди слабосол.</v>
      </c>
      <c r="BJ72" s="90" t="str">
        <f t="shared" si="44"/>
        <v>Картофель</v>
      </c>
      <c r="BK72" s="90" t="str">
        <f t="shared" si="44"/>
        <v>Морковь</v>
      </c>
      <c r="BL72" s="90" t="str">
        <f t="shared" si="44"/>
        <v>Лук</v>
      </c>
      <c r="BM72" s="90" t="str">
        <f t="shared" si="44"/>
        <v>Капуста</v>
      </c>
      <c r="BN72" s="90" t="str">
        <f t="shared" si="44"/>
        <v>Свекла</v>
      </c>
      <c r="BO72" s="90" t="str">
        <f t="shared" si="44"/>
        <v>Томатная паста</v>
      </c>
      <c r="BP72" s="90" t="str">
        <f t="shared" si="44"/>
        <v>Масло растительное</v>
      </c>
      <c r="BQ72" s="90" t="str">
        <f t="shared" si="44"/>
        <v>Соль</v>
      </c>
      <c r="BR72" s="90" t="str">
        <f t="shared" ref="BR72" si="46">BR55</f>
        <v>Аскорбиновая кислота</v>
      </c>
      <c r="BS72" s="108" t="s">
        <v>5</v>
      </c>
      <c r="BT72" s="108" t="s">
        <v>6</v>
      </c>
    </row>
    <row r="73" spans="1:72" ht="36" customHeight="1" x14ac:dyDescent="0.3">
      <c r="A73" s="95"/>
      <c r="B73" s="5" t="s">
        <v>7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109"/>
      <c r="BT73" s="109"/>
    </row>
    <row r="74" spans="1:72" ht="15" customHeight="1" x14ac:dyDescent="0.3">
      <c r="A74" s="106"/>
      <c r="B74" s="9" t="s">
        <v>12</v>
      </c>
      <c r="C74" s="99"/>
      <c r="D74" s="6">
        <f t="shared" ref="D74:BQ77" si="47">D14</f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3.0000000000000001E-3</v>
      </c>
      <c r="L74" s="6">
        <f t="shared" si="47"/>
        <v>7.0000000000000001E-3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48">AF14</f>
        <v>0</v>
      </c>
      <c r="AG74" s="6">
        <f t="shared" si="48"/>
        <v>0</v>
      </c>
      <c r="AH74" s="6">
        <f t="shared" si="48"/>
        <v>0</v>
      </c>
      <c r="AI74" s="6">
        <f t="shared" si="48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3.5000000000000003E-2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5.6000000000000001E-2</v>
      </c>
      <c r="BK74" s="6">
        <f t="shared" si="47"/>
        <v>1.7000000000000001E-2</v>
      </c>
      <c r="BL74" s="6">
        <f t="shared" si="47"/>
        <v>1.2E-2</v>
      </c>
      <c r="BM74" s="6">
        <f t="shared" si="47"/>
        <v>0.06</v>
      </c>
      <c r="BN74" s="6">
        <f t="shared" si="47"/>
        <v>0</v>
      </c>
      <c r="BO74" s="6">
        <f t="shared" si="47"/>
        <v>3.0000000000000001E-3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49">BR14</f>
        <v>0</v>
      </c>
    </row>
    <row r="75" spans="1:72" ht="15" customHeight="1" x14ac:dyDescent="0.3">
      <c r="A75" s="106"/>
      <c r="B75" s="6" t="s">
        <v>13</v>
      </c>
      <c r="C75" s="99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0</v>
      </c>
      <c r="L75" s="6">
        <f t="shared" si="47"/>
        <v>3.0000000000000001E-3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0">AF15</f>
        <v>0</v>
      </c>
      <c r="AG75" s="6">
        <f t="shared" si="50"/>
        <v>0</v>
      </c>
      <c r="AH75" s="6">
        <f t="shared" si="50"/>
        <v>0</v>
      </c>
      <c r="AI75" s="6">
        <f t="shared" si="50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8.9999999999999998E-4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0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0.05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8.0000000000000002E-3</v>
      </c>
      <c r="BL75" s="6">
        <f t="shared" si="47"/>
        <v>5.0000000000000001E-3</v>
      </c>
      <c r="BM75" s="6">
        <f t="shared" si="47"/>
        <v>0</v>
      </c>
      <c r="BN75" s="6">
        <f t="shared" si="47"/>
        <v>0</v>
      </c>
      <c r="BO75" s="6">
        <f t="shared" si="47"/>
        <v>5.0000000000000001E-3</v>
      </c>
      <c r="BP75" s="6">
        <f t="shared" si="47"/>
        <v>3.0000000000000001E-3</v>
      </c>
      <c r="BQ75" s="6">
        <f t="shared" si="47"/>
        <v>2E-3</v>
      </c>
      <c r="BR75" s="6">
        <f t="shared" ref="BR75" si="51">BR15</f>
        <v>0</v>
      </c>
    </row>
    <row r="76" spans="1:72" ht="15" customHeight="1" x14ac:dyDescent="0.3">
      <c r="A76" s="106"/>
      <c r="B76" s="6" t="s">
        <v>14</v>
      </c>
      <c r="C76" s="99"/>
      <c r="D76" s="6">
        <f t="shared" si="47"/>
        <v>0</v>
      </c>
      <c r="E76" s="6">
        <f t="shared" si="47"/>
        <v>0</v>
      </c>
      <c r="F76" s="6">
        <f t="shared" si="47"/>
        <v>0</v>
      </c>
      <c r="G76" s="6">
        <f t="shared" si="47"/>
        <v>0</v>
      </c>
      <c r="H76" s="6">
        <f t="shared" si="47"/>
        <v>0</v>
      </c>
      <c r="I76" s="6">
        <f t="shared" si="47"/>
        <v>0</v>
      </c>
      <c r="J76" s="6">
        <f t="shared" si="47"/>
        <v>0</v>
      </c>
      <c r="K76" s="6">
        <f t="shared" si="47"/>
        <v>5.0000000000000001E-3</v>
      </c>
      <c r="L76" s="6">
        <f t="shared" si="47"/>
        <v>0</v>
      </c>
      <c r="M76" s="6">
        <f t="shared" si="47"/>
        <v>0</v>
      </c>
      <c r="N76" s="6">
        <f t="shared" si="47"/>
        <v>0</v>
      </c>
      <c r="O76" s="6">
        <f t="shared" si="47"/>
        <v>0</v>
      </c>
      <c r="P76" s="6">
        <f t="shared" si="47"/>
        <v>0</v>
      </c>
      <c r="Q76" s="6">
        <f t="shared" si="47"/>
        <v>0</v>
      </c>
      <c r="R76" s="6">
        <f t="shared" si="47"/>
        <v>0</v>
      </c>
      <c r="S76" s="6">
        <f t="shared" si="47"/>
        <v>0</v>
      </c>
      <c r="T76" s="6">
        <f t="shared" si="47"/>
        <v>0</v>
      </c>
      <c r="U76" s="6">
        <f t="shared" si="47"/>
        <v>0</v>
      </c>
      <c r="V76" s="6">
        <f t="shared" si="47"/>
        <v>0</v>
      </c>
      <c r="W76" s="6">
        <f t="shared" si="47"/>
        <v>0</v>
      </c>
      <c r="X76" s="6">
        <f t="shared" si="47"/>
        <v>0</v>
      </c>
      <c r="Y76" s="6">
        <f t="shared" si="47"/>
        <v>0</v>
      </c>
      <c r="Z76" s="6">
        <f t="shared" si="47"/>
        <v>0</v>
      </c>
      <c r="AA76" s="6">
        <f t="shared" si="47"/>
        <v>0</v>
      </c>
      <c r="AB76" s="6">
        <f t="shared" si="47"/>
        <v>0</v>
      </c>
      <c r="AC76" s="6">
        <f t="shared" si="47"/>
        <v>0</v>
      </c>
      <c r="AD76" s="6">
        <f t="shared" si="47"/>
        <v>0</v>
      </c>
      <c r="AE76" s="6">
        <f t="shared" si="47"/>
        <v>0</v>
      </c>
      <c r="AF76" s="6">
        <f t="shared" ref="AF76:AI76" si="52">AF16</f>
        <v>0</v>
      </c>
      <c r="AG76" s="6">
        <f t="shared" si="52"/>
        <v>0</v>
      </c>
      <c r="AH76" s="6">
        <f t="shared" si="52"/>
        <v>0</v>
      </c>
      <c r="AI76" s="6">
        <f t="shared" si="52"/>
        <v>0</v>
      </c>
      <c r="AJ76" s="6">
        <f t="shared" si="47"/>
        <v>0</v>
      </c>
      <c r="AK76" s="6">
        <f t="shared" si="47"/>
        <v>0</v>
      </c>
      <c r="AL76" s="6">
        <f t="shared" si="47"/>
        <v>0</v>
      </c>
      <c r="AM76" s="6">
        <f t="shared" si="47"/>
        <v>0</v>
      </c>
      <c r="AN76" s="6">
        <f t="shared" si="47"/>
        <v>0</v>
      </c>
      <c r="AO76" s="6">
        <f t="shared" si="47"/>
        <v>0</v>
      </c>
      <c r="AP76" s="6">
        <f t="shared" si="47"/>
        <v>0</v>
      </c>
      <c r="AQ76" s="6">
        <f t="shared" si="47"/>
        <v>0</v>
      </c>
      <c r="AR76" s="6">
        <f t="shared" si="47"/>
        <v>0</v>
      </c>
      <c r="AS76" s="6">
        <f t="shared" si="47"/>
        <v>0</v>
      </c>
      <c r="AT76" s="6">
        <f t="shared" si="47"/>
        <v>0</v>
      </c>
      <c r="AU76" s="6">
        <f t="shared" si="47"/>
        <v>0</v>
      </c>
      <c r="AV76" s="6">
        <f t="shared" si="47"/>
        <v>3.5000000000000003E-2</v>
      </c>
      <c r="AW76" s="6">
        <f t="shared" si="47"/>
        <v>0</v>
      </c>
      <c r="AX76" s="6">
        <f t="shared" si="47"/>
        <v>0</v>
      </c>
      <c r="AY76" s="6">
        <f t="shared" si="47"/>
        <v>0</v>
      </c>
      <c r="AZ76" s="6">
        <f t="shared" si="47"/>
        <v>0</v>
      </c>
      <c r="BA76" s="6">
        <f t="shared" si="47"/>
        <v>0</v>
      </c>
      <c r="BB76" s="6">
        <f t="shared" si="47"/>
        <v>0</v>
      </c>
      <c r="BC76" s="6">
        <f t="shared" si="47"/>
        <v>0</v>
      </c>
      <c r="BD76" s="6">
        <f t="shared" si="47"/>
        <v>0</v>
      </c>
      <c r="BE76" s="6">
        <f t="shared" si="47"/>
        <v>0</v>
      </c>
      <c r="BF76" s="6">
        <f t="shared" si="47"/>
        <v>0</v>
      </c>
      <c r="BG76" s="6">
        <f t="shared" si="47"/>
        <v>0</v>
      </c>
      <c r="BH76" s="6">
        <f t="shared" si="47"/>
        <v>0</v>
      </c>
      <c r="BI76" s="6">
        <f t="shared" si="47"/>
        <v>0</v>
      </c>
      <c r="BJ76" s="6">
        <f t="shared" si="47"/>
        <v>0</v>
      </c>
      <c r="BK76" s="6">
        <f t="shared" si="47"/>
        <v>0</v>
      </c>
      <c r="BL76" s="6">
        <f t="shared" si="47"/>
        <v>0</v>
      </c>
      <c r="BM76" s="6">
        <f t="shared" si="47"/>
        <v>0</v>
      </c>
      <c r="BN76" s="6">
        <f t="shared" si="47"/>
        <v>0</v>
      </c>
      <c r="BO76" s="6">
        <f t="shared" si="47"/>
        <v>0</v>
      </c>
      <c r="BP76" s="6">
        <f t="shared" si="47"/>
        <v>0</v>
      </c>
      <c r="BQ76" s="6">
        <f t="shared" si="47"/>
        <v>1E-3</v>
      </c>
      <c r="BR76" s="6">
        <f t="shared" ref="BR76" si="53">BR16</f>
        <v>0</v>
      </c>
    </row>
    <row r="77" spans="1:72" ht="15" customHeight="1" x14ac:dyDescent="0.3">
      <c r="A77" s="106"/>
      <c r="B77" s="11" t="s">
        <v>15</v>
      </c>
      <c r="C77" s="99"/>
      <c r="D77" s="6">
        <f t="shared" si="47"/>
        <v>0.03</v>
      </c>
      <c r="E77" s="6">
        <f t="shared" si="47"/>
        <v>0</v>
      </c>
      <c r="F77" s="6">
        <f t="shared" si="47"/>
        <v>0</v>
      </c>
      <c r="G77" s="6">
        <f t="shared" ref="G77:BQ80" si="54">G17</f>
        <v>0</v>
      </c>
      <c r="H77" s="6">
        <f t="shared" si="54"/>
        <v>0</v>
      </c>
      <c r="I77" s="6">
        <f t="shared" si="54"/>
        <v>0</v>
      </c>
      <c r="J77" s="6">
        <f t="shared" si="54"/>
        <v>0</v>
      </c>
      <c r="K77" s="6">
        <f t="shared" si="54"/>
        <v>0</v>
      </c>
      <c r="L77" s="6">
        <f t="shared" si="54"/>
        <v>0</v>
      </c>
      <c r="M77" s="6">
        <f t="shared" si="54"/>
        <v>0</v>
      </c>
      <c r="N77" s="6">
        <f t="shared" si="54"/>
        <v>0</v>
      </c>
      <c r="O77" s="6">
        <f t="shared" si="54"/>
        <v>0</v>
      </c>
      <c r="P77" s="6">
        <f t="shared" si="54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55">AF17</f>
        <v>0</v>
      </c>
      <c r="AG77" s="6">
        <f t="shared" si="55"/>
        <v>0</v>
      </c>
      <c r="AH77" s="6">
        <f t="shared" si="55"/>
        <v>0</v>
      </c>
      <c r="AI77" s="6">
        <f t="shared" si="55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6">BR17</f>
        <v>0</v>
      </c>
    </row>
    <row r="78" spans="1:72" x14ac:dyDescent="0.3">
      <c r="A78" s="106"/>
      <c r="B78" s="11" t="s">
        <v>16</v>
      </c>
      <c r="C78" s="99"/>
      <c r="D78" s="6">
        <f t="shared" ref="D78:AM80" si="57">D18</f>
        <v>0</v>
      </c>
      <c r="E78" s="6">
        <f t="shared" si="57"/>
        <v>0.05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58">AF18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7"/>
        <v>0</v>
      </c>
      <c r="AK78" s="6">
        <f t="shared" si="57"/>
        <v>0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9">BR18</f>
        <v>0</v>
      </c>
    </row>
    <row r="79" spans="1:72" x14ac:dyDescent="0.3">
      <c r="A79" s="106"/>
      <c r="B79" s="11" t="s">
        <v>17</v>
      </c>
      <c r="C79" s="99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0">AF19</f>
        <v>0</v>
      </c>
      <c r="AG79" s="6">
        <f t="shared" si="60"/>
        <v>0</v>
      </c>
      <c r="AH79" s="6">
        <f t="shared" si="60"/>
        <v>0</v>
      </c>
      <c r="AI79" s="6">
        <f t="shared" si="60"/>
        <v>0</v>
      </c>
      <c r="AJ79" s="6">
        <f t="shared" si="57"/>
        <v>0</v>
      </c>
      <c r="AK79" s="6">
        <f t="shared" si="57"/>
        <v>0.18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1">BR19</f>
        <v>0</v>
      </c>
    </row>
    <row r="80" spans="1:72" ht="15" customHeight="1" x14ac:dyDescent="0.3">
      <c r="A80" s="107"/>
      <c r="B80" s="11"/>
      <c r="C80" s="100"/>
      <c r="D80" s="6">
        <f t="shared" si="57"/>
        <v>0</v>
      </c>
      <c r="E80" s="6">
        <f t="shared" si="57"/>
        <v>0</v>
      </c>
      <c r="F80" s="6">
        <f t="shared" si="57"/>
        <v>0</v>
      </c>
      <c r="G80" s="6">
        <f t="shared" si="57"/>
        <v>0</v>
      </c>
      <c r="H80" s="6">
        <f t="shared" si="57"/>
        <v>0</v>
      </c>
      <c r="I80" s="6">
        <f t="shared" si="57"/>
        <v>0</v>
      </c>
      <c r="J80" s="6">
        <f t="shared" si="57"/>
        <v>0</v>
      </c>
      <c r="K80" s="6">
        <f t="shared" si="57"/>
        <v>0</v>
      </c>
      <c r="L80" s="6">
        <f t="shared" si="57"/>
        <v>0</v>
      </c>
      <c r="M80" s="6">
        <f t="shared" si="57"/>
        <v>0</v>
      </c>
      <c r="N80" s="6">
        <f t="shared" si="57"/>
        <v>0</v>
      </c>
      <c r="O80" s="6">
        <f t="shared" si="57"/>
        <v>0</v>
      </c>
      <c r="P80" s="6">
        <f t="shared" si="57"/>
        <v>0</v>
      </c>
      <c r="Q80" s="6">
        <f t="shared" si="57"/>
        <v>0</v>
      </c>
      <c r="R80" s="6">
        <f t="shared" si="57"/>
        <v>0</v>
      </c>
      <c r="S80" s="6">
        <f t="shared" si="54"/>
        <v>0</v>
      </c>
      <c r="T80" s="6">
        <f t="shared" si="54"/>
        <v>0</v>
      </c>
      <c r="U80" s="6">
        <f t="shared" si="54"/>
        <v>0</v>
      </c>
      <c r="V80" s="6">
        <f t="shared" si="54"/>
        <v>0</v>
      </c>
      <c r="W80" s="6">
        <f t="shared" si="54"/>
        <v>0</v>
      </c>
      <c r="X80" s="6">
        <f t="shared" si="57"/>
        <v>0</v>
      </c>
      <c r="Y80" s="6">
        <f t="shared" si="57"/>
        <v>0</v>
      </c>
      <c r="Z80" s="6">
        <f t="shared" si="57"/>
        <v>0</v>
      </c>
      <c r="AA80" s="6">
        <f t="shared" si="57"/>
        <v>0</v>
      </c>
      <c r="AB80" s="6">
        <f t="shared" si="57"/>
        <v>0</v>
      </c>
      <c r="AC80" s="6">
        <f t="shared" si="57"/>
        <v>0</v>
      </c>
      <c r="AD80" s="6">
        <f t="shared" si="57"/>
        <v>0</v>
      </c>
      <c r="AE80" s="6">
        <f t="shared" si="57"/>
        <v>0</v>
      </c>
      <c r="AF80" s="6">
        <f t="shared" ref="AF80:AI80" si="62">AF20</f>
        <v>0</v>
      </c>
      <c r="AG80" s="6">
        <f t="shared" si="62"/>
        <v>0</v>
      </c>
      <c r="AH80" s="6">
        <f t="shared" si="62"/>
        <v>0</v>
      </c>
      <c r="AI80" s="6">
        <f t="shared" si="62"/>
        <v>0</v>
      </c>
      <c r="AJ80" s="6">
        <f t="shared" si="57"/>
        <v>0</v>
      </c>
      <c r="AK80" s="6">
        <f t="shared" si="57"/>
        <v>0</v>
      </c>
      <c r="AL80" s="6">
        <f t="shared" si="57"/>
        <v>0</v>
      </c>
      <c r="AM80" s="6">
        <f t="shared" si="57"/>
        <v>0</v>
      </c>
      <c r="AN80" s="6">
        <f t="shared" si="54"/>
        <v>0</v>
      </c>
      <c r="AO80" s="6">
        <f t="shared" si="54"/>
        <v>0</v>
      </c>
      <c r="AP80" s="6">
        <f t="shared" si="54"/>
        <v>0</v>
      </c>
      <c r="AQ80" s="6">
        <f t="shared" si="54"/>
        <v>0</v>
      </c>
      <c r="AR80" s="6">
        <f t="shared" si="54"/>
        <v>0</v>
      </c>
      <c r="AS80" s="6">
        <f t="shared" si="54"/>
        <v>0</v>
      </c>
      <c r="AT80" s="6">
        <f t="shared" si="54"/>
        <v>0</v>
      </c>
      <c r="AU80" s="6">
        <f t="shared" si="54"/>
        <v>0</v>
      </c>
      <c r="AV80" s="6">
        <f t="shared" si="54"/>
        <v>0</v>
      </c>
      <c r="AW80" s="6">
        <f t="shared" si="54"/>
        <v>0</v>
      </c>
      <c r="AX80" s="6">
        <f t="shared" si="54"/>
        <v>0</v>
      </c>
      <c r="AY80" s="6">
        <f t="shared" si="54"/>
        <v>0</v>
      </c>
      <c r="AZ80" s="6">
        <f t="shared" si="54"/>
        <v>0</v>
      </c>
      <c r="BA80" s="6">
        <f t="shared" si="54"/>
        <v>0</v>
      </c>
      <c r="BB80" s="6">
        <f t="shared" si="54"/>
        <v>0</v>
      </c>
      <c r="BC80" s="6">
        <f t="shared" si="54"/>
        <v>0</v>
      </c>
      <c r="BD80" s="6">
        <f t="shared" si="54"/>
        <v>0</v>
      </c>
      <c r="BE80" s="6">
        <f t="shared" si="54"/>
        <v>0</v>
      </c>
      <c r="BF80" s="6">
        <f t="shared" si="54"/>
        <v>0</v>
      </c>
      <c r="BG80" s="6">
        <f t="shared" si="54"/>
        <v>0</v>
      </c>
      <c r="BH80" s="6">
        <f t="shared" si="54"/>
        <v>0</v>
      </c>
      <c r="BI80" s="6">
        <f t="shared" si="54"/>
        <v>0</v>
      </c>
      <c r="BJ80" s="6">
        <f t="shared" si="54"/>
        <v>0</v>
      </c>
      <c r="BK80" s="6">
        <f t="shared" si="54"/>
        <v>0</v>
      </c>
      <c r="BL80" s="6">
        <f t="shared" si="54"/>
        <v>0</v>
      </c>
      <c r="BM80" s="6">
        <f t="shared" si="54"/>
        <v>0</v>
      </c>
      <c r="BN80" s="6">
        <f t="shared" si="54"/>
        <v>0</v>
      </c>
      <c r="BO80" s="6">
        <f t="shared" si="54"/>
        <v>0</v>
      </c>
      <c r="BP80" s="6">
        <f t="shared" si="54"/>
        <v>0</v>
      </c>
      <c r="BQ80" s="6">
        <f t="shared" si="54"/>
        <v>0</v>
      </c>
      <c r="BR80" s="6">
        <f t="shared" ref="BR80" si="63">BR20</f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AL81" si="64">SUM(D74:D80)</f>
        <v>0.03</v>
      </c>
      <c r="E81" s="47">
        <f t="shared" si="64"/>
        <v>0.05</v>
      </c>
      <c r="F81" s="47">
        <f t="shared" si="64"/>
        <v>0</v>
      </c>
      <c r="G81" s="47">
        <f t="shared" si="64"/>
        <v>0</v>
      </c>
      <c r="H81" s="47">
        <f t="shared" si="64"/>
        <v>0</v>
      </c>
      <c r="I81" s="47">
        <f t="shared" si="64"/>
        <v>0</v>
      </c>
      <c r="J81" s="47">
        <f t="shared" si="64"/>
        <v>0</v>
      </c>
      <c r="K81" s="47">
        <f t="shared" si="64"/>
        <v>8.0000000000000002E-3</v>
      </c>
      <c r="L81" s="47">
        <f t="shared" si="64"/>
        <v>0.01</v>
      </c>
      <c r="M81" s="47">
        <f t="shared" si="64"/>
        <v>0</v>
      </c>
      <c r="N81" s="47">
        <f t="shared" si="64"/>
        <v>0</v>
      </c>
      <c r="O81" s="47">
        <f t="shared" si="64"/>
        <v>0</v>
      </c>
      <c r="P81" s="47">
        <f t="shared" si="64"/>
        <v>0</v>
      </c>
      <c r="Q81" s="47">
        <f t="shared" si="64"/>
        <v>0</v>
      </c>
      <c r="R81" s="47">
        <f t="shared" si="64"/>
        <v>0</v>
      </c>
      <c r="S81" s="47">
        <f t="shared" si="64"/>
        <v>0</v>
      </c>
      <c r="T81" s="47">
        <f t="shared" si="64"/>
        <v>0</v>
      </c>
      <c r="U81" s="47">
        <f t="shared" si="64"/>
        <v>0</v>
      </c>
      <c r="V81" s="47">
        <f t="shared" si="64"/>
        <v>0</v>
      </c>
      <c r="W81" s="47">
        <f t="shared" si="64"/>
        <v>0</v>
      </c>
      <c r="X81" s="47">
        <f t="shared" si="64"/>
        <v>0</v>
      </c>
      <c r="Y81" s="47">
        <f t="shared" si="64"/>
        <v>0</v>
      </c>
      <c r="Z81" s="47">
        <f t="shared" si="64"/>
        <v>0</v>
      </c>
      <c r="AA81" s="47">
        <f t="shared" si="64"/>
        <v>0</v>
      </c>
      <c r="AB81" s="47">
        <f t="shared" si="64"/>
        <v>0</v>
      </c>
      <c r="AC81" s="47">
        <f t="shared" si="64"/>
        <v>0</v>
      </c>
      <c r="AD81" s="47">
        <f t="shared" si="64"/>
        <v>0</v>
      </c>
      <c r="AE81" s="47">
        <f t="shared" si="64"/>
        <v>0</v>
      </c>
      <c r="AF81" s="47">
        <f t="shared" ref="AF81:AI81" si="65">SUM(AF74:AF80)</f>
        <v>0</v>
      </c>
      <c r="AG81" s="47">
        <f t="shared" si="65"/>
        <v>0</v>
      </c>
      <c r="AH81" s="47">
        <f t="shared" si="65"/>
        <v>0</v>
      </c>
      <c r="AI81" s="47">
        <f t="shared" si="65"/>
        <v>0</v>
      </c>
      <c r="AJ81" s="47">
        <f t="shared" si="64"/>
        <v>0</v>
      </c>
      <c r="AK81" s="47">
        <f t="shared" si="64"/>
        <v>0.18</v>
      </c>
      <c r="AL81" s="47">
        <f t="shared" si="64"/>
        <v>0</v>
      </c>
      <c r="AM81" s="47">
        <f t="shared" ref="AM81:BQ81" si="66">SUM(AM74:AM80)</f>
        <v>8.9999999999999998E-4</v>
      </c>
      <c r="AN81" s="47">
        <f t="shared" si="66"/>
        <v>0</v>
      </c>
      <c r="AO81" s="47">
        <f t="shared" si="66"/>
        <v>0</v>
      </c>
      <c r="AP81" s="47">
        <f t="shared" si="66"/>
        <v>0</v>
      </c>
      <c r="AQ81" s="47">
        <f t="shared" si="66"/>
        <v>0</v>
      </c>
      <c r="AR81" s="47">
        <f t="shared" si="66"/>
        <v>0</v>
      </c>
      <c r="AS81" s="47">
        <f t="shared" si="66"/>
        <v>0</v>
      </c>
      <c r="AT81" s="47">
        <f t="shared" si="66"/>
        <v>0</v>
      </c>
      <c r="AU81" s="47">
        <f t="shared" si="66"/>
        <v>0</v>
      </c>
      <c r="AV81" s="47">
        <f t="shared" si="66"/>
        <v>3.5000000000000003E-2</v>
      </c>
      <c r="AW81" s="47">
        <f t="shared" si="66"/>
        <v>0</v>
      </c>
      <c r="AX81" s="47">
        <f t="shared" si="66"/>
        <v>0</v>
      </c>
      <c r="AY81" s="47">
        <f t="shared" si="66"/>
        <v>0</v>
      </c>
      <c r="AZ81" s="47">
        <f t="shared" si="66"/>
        <v>0</v>
      </c>
      <c r="BA81" s="47">
        <f t="shared" si="66"/>
        <v>0</v>
      </c>
      <c r="BB81" s="47">
        <f t="shared" si="66"/>
        <v>0</v>
      </c>
      <c r="BC81" s="47">
        <f t="shared" si="66"/>
        <v>0</v>
      </c>
      <c r="BD81" s="47">
        <f t="shared" si="66"/>
        <v>3.5000000000000003E-2</v>
      </c>
      <c r="BE81" s="47">
        <f t="shared" si="66"/>
        <v>0.05</v>
      </c>
      <c r="BF81" s="47">
        <f t="shared" si="66"/>
        <v>0</v>
      </c>
      <c r="BG81" s="47">
        <f t="shared" si="66"/>
        <v>0</v>
      </c>
      <c r="BH81" s="47">
        <f t="shared" si="66"/>
        <v>0</v>
      </c>
      <c r="BI81" s="47">
        <f t="shared" si="66"/>
        <v>0</v>
      </c>
      <c r="BJ81" s="47">
        <f t="shared" si="66"/>
        <v>5.6000000000000001E-2</v>
      </c>
      <c r="BK81" s="47">
        <f t="shared" si="66"/>
        <v>2.5000000000000001E-2</v>
      </c>
      <c r="BL81" s="47">
        <f t="shared" si="66"/>
        <v>1.7000000000000001E-2</v>
      </c>
      <c r="BM81" s="47">
        <f t="shared" si="66"/>
        <v>0.06</v>
      </c>
      <c r="BN81" s="47">
        <f t="shared" si="66"/>
        <v>0</v>
      </c>
      <c r="BO81" s="47">
        <f t="shared" si="66"/>
        <v>8.0000000000000002E-3</v>
      </c>
      <c r="BP81" s="47">
        <f t="shared" si="66"/>
        <v>6.0000000000000001E-3</v>
      </c>
      <c r="BQ81" s="47">
        <f t="shared" si="66"/>
        <v>5.0000000000000001E-3</v>
      </c>
      <c r="BR81" s="47">
        <f t="shared" ref="BR81" si="67">SUM(BR74:BR80)</f>
        <v>0</v>
      </c>
    </row>
    <row r="82" spans="1:72" ht="17.399999999999999" x14ac:dyDescent="0.35">
      <c r="A82" s="44"/>
      <c r="B82" s="45" t="s">
        <v>35</v>
      </c>
      <c r="C82" s="46"/>
      <c r="D82" s="48">
        <f t="shared" ref="D82:BQ82" si="68">PRODUCT(D81,$F$6)</f>
        <v>1.7999999999999998</v>
      </c>
      <c r="E82" s="48">
        <f t="shared" si="68"/>
        <v>3</v>
      </c>
      <c r="F82" s="48">
        <f t="shared" si="68"/>
        <v>0</v>
      </c>
      <c r="G82" s="48">
        <f t="shared" si="68"/>
        <v>0</v>
      </c>
      <c r="H82" s="48">
        <f t="shared" si="68"/>
        <v>0</v>
      </c>
      <c r="I82" s="48">
        <f t="shared" si="68"/>
        <v>0</v>
      </c>
      <c r="J82" s="48">
        <f t="shared" si="68"/>
        <v>0</v>
      </c>
      <c r="K82" s="48">
        <f t="shared" si="68"/>
        <v>0.48</v>
      </c>
      <c r="L82" s="48">
        <f t="shared" si="68"/>
        <v>0.6</v>
      </c>
      <c r="M82" s="48">
        <f t="shared" si="68"/>
        <v>0</v>
      </c>
      <c r="N82" s="48">
        <f t="shared" si="68"/>
        <v>0</v>
      </c>
      <c r="O82" s="48">
        <f t="shared" si="68"/>
        <v>0</v>
      </c>
      <c r="P82" s="48">
        <f t="shared" si="68"/>
        <v>0</v>
      </c>
      <c r="Q82" s="48">
        <f t="shared" si="68"/>
        <v>0</v>
      </c>
      <c r="R82" s="48">
        <f t="shared" si="68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68"/>
        <v>0</v>
      </c>
      <c r="Y82" s="48">
        <f t="shared" si="68"/>
        <v>0</v>
      </c>
      <c r="Z82" s="48">
        <f t="shared" si="68"/>
        <v>0</v>
      </c>
      <c r="AA82" s="48">
        <f t="shared" si="68"/>
        <v>0</v>
      </c>
      <c r="AB82" s="48">
        <f t="shared" si="68"/>
        <v>0</v>
      </c>
      <c r="AC82" s="48">
        <f t="shared" si="68"/>
        <v>0</v>
      </c>
      <c r="AD82" s="48">
        <f t="shared" si="68"/>
        <v>0</v>
      </c>
      <c r="AE82" s="48">
        <f t="shared" si="68"/>
        <v>0</v>
      </c>
      <c r="AF82" s="48">
        <f t="shared" ref="AF82:AI82" si="69">PRODUCT(AF81,$F$6)</f>
        <v>0</v>
      </c>
      <c r="AG82" s="48">
        <f t="shared" si="69"/>
        <v>0</v>
      </c>
      <c r="AH82" s="48">
        <f t="shared" si="69"/>
        <v>0</v>
      </c>
      <c r="AI82" s="48">
        <f t="shared" si="69"/>
        <v>0</v>
      </c>
      <c r="AJ82" s="48">
        <f t="shared" si="68"/>
        <v>0</v>
      </c>
      <c r="AK82" s="48">
        <f t="shared" si="68"/>
        <v>10.799999999999999</v>
      </c>
      <c r="AL82" s="48">
        <f t="shared" si="68"/>
        <v>0</v>
      </c>
      <c r="AM82" s="48">
        <f t="shared" si="68"/>
        <v>5.3999999999999999E-2</v>
      </c>
      <c r="AN82" s="48">
        <f t="shared" si="68"/>
        <v>0</v>
      </c>
      <c r="AO82" s="48">
        <f t="shared" si="68"/>
        <v>0</v>
      </c>
      <c r="AP82" s="48">
        <f t="shared" si="68"/>
        <v>0</v>
      </c>
      <c r="AQ82" s="48">
        <f t="shared" si="68"/>
        <v>0</v>
      </c>
      <c r="AR82" s="48">
        <f t="shared" si="68"/>
        <v>0</v>
      </c>
      <c r="AS82" s="48">
        <f t="shared" si="68"/>
        <v>0</v>
      </c>
      <c r="AT82" s="48">
        <f t="shared" si="68"/>
        <v>0</v>
      </c>
      <c r="AU82" s="48">
        <f t="shared" si="68"/>
        <v>0</v>
      </c>
      <c r="AV82" s="48">
        <f t="shared" si="68"/>
        <v>2.1</v>
      </c>
      <c r="AW82" s="48">
        <f t="shared" si="68"/>
        <v>0</v>
      </c>
      <c r="AX82" s="48">
        <f t="shared" si="68"/>
        <v>0</v>
      </c>
      <c r="AY82" s="48">
        <f t="shared" si="68"/>
        <v>0</v>
      </c>
      <c r="AZ82" s="48">
        <f t="shared" si="68"/>
        <v>0</v>
      </c>
      <c r="BA82" s="48">
        <f t="shared" si="68"/>
        <v>0</v>
      </c>
      <c r="BB82" s="48">
        <f t="shared" si="68"/>
        <v>0</v>
      </c>
      <c r="BC82" s="48">
        <f t="shared" si="68"/>
        <v>0</v>
      </c>
      <c r="BD82" s="48">
        <f t="shared" si="68"/>
        <v>2.1</v>
      </c>
      <c r="BE82" s="48">
        <f t="shared" si="68"/>
        <v>3</v>
      </c>
      <c r="BF82" s="48">
        <f t="shared" si="68"/>
        <v>0</v>
      </c>
      <c r="BG82" s="48">
        <f t="shared" si="68"/>
        <v>0</v>
      </c>
      <c r="BH82" s="48">
        <f t="shared" si="68"/>
        <v>0</v>
      </c>
      <c r="BI82" s="48">
        <f t="shared" si="68"/>
        <v>0</v>
      </c>
      <c r="BJ82" s="48">
        <f t="shared" si="68"/>
        <v>3.36</v>
      </c>
      <c r="BK82" s="48">
        <f t="shared" si="68"/>
        <v>1.5</v>
      </c>
      <c r="BL82" s="48">
        <f t="shared" si="68"/>
        <v>1.02</v>
      </c>
      <c r="BM82" s="48">
        <f t="shared" si="68"/>
        <v>3.5999999999999996</v>
      </c>
      <c r="BN82" s="48">
        <f t="shared" si="68"/>
        <v>0</v>
      </c>
      <c r="BO82" s="48">
        <f t="shared" si="68"/>
        <v>0.48</v>
      </c>
      <c r="BP82" s="48">
        <f t="shared" si="68"/>
        <v>0.36</v>
      </c>
      <c r="BQ82" s="48">
        <f t="shared" si="68"/>
        <v>0.3</v>
      </c>
      <c r="BR82" s="48">
        <f t="shared" ref="BR82" si="70">PRODUCT(BR81,$F$6)</f>
        <v>0</v>
      </c>
    </row>
    <row r="86" spans="1:72" ht="17.399999999999999" x14ac:dyDescent="0.35">
      <c r="A86" s="27"/>
      <c r="B86" s="28" t="s">
        <v>26</v>
      </c>
      <c r="C86" s="29" t="s">
        <v>27</v>
      </c>
      <c r="D86" s="30">
        <f t="shared" ref="D86:BQ86" si="71">D46</f>
        <v>85.45</v>
      </c>
      <c r="E86" s="30">
        <f t="shared" si="71"/>
        <v>90</v>
      </c>
      <c r="F86" s="30">
        <f t="shared" si="71"/>
        <v>82</v>
      </c>
      <c r="G86" s="30">
        <f t="shared" si="71"/>
        <v>624</v>
      </c>
      <c r="H86" s="30">
        <f t="shared" si="71"/>
        <v>1490</v>
      </c>
      <c r="I86" s="30">
        <f t="shared" si="71"/>
        <v>720</v>
      </c>
      <c r="J86" s="30">
        <f t="shared" si="71"/>
        <v>90.57</v>
      </c>
      <c r="K86" s="30">
        <f t="shared" si="71"/>
        <v>1173.33</v>
      </c>
      <c r="L86" s="30">
        <f t="shared" si="71"/>
        <v>255.2</v>
      </c>
      <c r="M86" s="30">
        <f t="shared" si="71"/>
        <v>738</v>
      </c>
      <c r="N86" s="30">
        <f t="shared" si="71"/>
        <v>126.38</v>
      </c>
      <c r="O86" s="30">
        <f t="shared" si="71"/>
        <v>400.71</v>
      </c>
      <c r="P86" s="30">
        <f t="shared" si="71"/>
        <v>434.21</v>
      </c>
      <c r="Q86" s="30">
        <f t="shared" si="71"/>
        <v>400</v>
      </c>
      <c r="R86" s="30">
        <f t="shared" si="71"/>
        <v>1210</v>
      </c>
      <c r="S86" s="30">
        <f>S46</f>
        <v>207.5</v>
      </c>
      <c r="T86" s="30">
        <f>T46</f>
        <v>276.47000000000003</v>
      </c>
      <c r="U86" s="30">
        <f>U46</f>
        <v>852</v>
      </c>
      <c r="V86" s="30">
        <f>V46</f>
        <v>394.52</v>
      </c>
      <c r="W86" s="30">
        <f>W46</f>
        <v>329</v>
      </c>
      <c r="X86" s="30">
        <f t="shared" si="71"/>
        <v>11</v>
      </c>
      <c r="Y86" s="30">
        <f t="shared" si="71"/>
        <v>0</v>
      </c>
      <c r="Z86" s="30">
        <f t="shared" si="71"/>
        <v>492</v>
      </c>
      <c r="AA86" s="30">
        <f t="shared" si="71"/>
        <v>382</v>
      </c>
      <c r="AB86" s="30">
        <f t="shared" si="71"/>
        <v>341</v>
      </c>
      <c r="AC86" s="30">
        <f t="shared" si="71"/>
        <v>261</v>
      </c>
      <c r="AD86" s="30">
        <f t="shared" si="71"/>
        <v>125</v>
      </c>
      <c r="AE86" s="30">
        <f t="shared" si="71"/>
        <v>607</v>
      </c>
      <c r="AF86" s="30"/>
      <c r="AG86" s="30"/>
      <c r="AH86" s="30">
        <f t="shared" si="71"/>
        <v>225</v>
      </c>
      <c r="AI86" s="30"/>
      <c r="AJ86" s="30">
        <f t="shared" si="71"/>
        <v>227.27</v>
      </c>
      <c r="AK86" s="30">
        <f t="shared" si="71"/>
        <v>89</v>
      </c>
      <c r="AL86" s="30">
        <f t="shared" si="71"/>
        <v>62</v>
      </c>
      <c r="AM86" s="30">
        <f t="shared" si="71"/>
        <v>44.6</v>
      </c>
      <c r="AN86" s="30">
        <f t="shared" si="71"/>
        <v>240</v>
      </c>
      <c r="AO86" s="30">
        <f t="shared" si="71"/>
        <v>262</v>
      </c>
      <c r="AP86" s="30">
        <f t="shared" si="71"/>
        <v>0</v>
      </c>
      <c r="AQ86" s="30">
        <f t="shared" si="71"/>
        <v>428</v>
      </c>
      <c r="AR86" s="30">
        <f t="shared" si="71"/>
        <v>0</v>
      </c>
      <c r="AS86" s="30">
        <f t="shared" si="71"/>
        <v>240.23</v>
      </c>
      <c r="AT86" s="30">
        <f t="shared" si="71"/>
        <v>72.5</v>
      </c>
      <c r="AU86" s="30">
        <f t="shared" si="71"/>
        <v>69.33</v>
      </c>
      <c r="AV86" s="30">
        <f t="shared" si="71"/>
        <v>60.67</v>
      </c>
      <c r="AW86" s="30">
        <f t="shared" si="71"/>
        <v>68.569999999999993</v>
      </c>
      <c r="AX86" s="30">
        <f t="shared" si="71"/>
        <v>75.709999999999994</v>
      </c>
      <c r="AY86" s="30">
        <f t="shared" si="71"/>
        <v>53.75</v>
      </c>
      <c r="AZ86" s="30">
        <f t="shared" si="71"/>
        <v>81.430000000000007</v>
      </c>
      <c r="BA86" s="30">
        <f t="shared" si="71"/>
        <v>68.67</v>
      </c>
      <c r="BB86" s="30">
        <f t="shared" si="71"/>
        <v>60</v>
      </c>
      <c r="BC86" s="30">
        <f t="shared" si="71"/>
        <v>137.33000000000001</v>
      </c>
      <c r="BD86" s="30">
        <f t="shared" si="71"/>
        <v>319</v>
      </c>
      <c r="BE86" s="30">
        <f t="shared" si="71"/>
        <v>499</v>
      </c>
      <c r="BF86" s="30">
        <f t="shared" si="71"/>
        <v>578</v>
      </c>
      <c r="BG86" s="30">
        <f t="shared" si="71"/>
        <v>276</v>
      </c>
      <c r="BH86" s="30">
        <f t="shared" si="71"/>
        <v>499</v>
      </c>
      <c r="BI86" s="30">
        <f t="shared" si="71"/>
        <v>0</v>
      </c>
      <c r="BJ86" s="30">
        <f t="shared" si="71"/>
        <v>55</v>
      </c>
      <c r="BK86" s="30">
        <f t="shared" si="71"/>
        <v>36</v>
      </c>
      <c r="BL86" s="30">
        <f t="shared" si="71"/>
        <v>39</v>
      </c>
      <c r="BM86" s="30">
        <f t="shared" si="71"/>
        <v>56</v>
      </c>
      <c r="BN86" s="30">
        <f t="shared" si="71"/>
        <v>59</v>
      </c>
      <c r="BO86" s="30">
        <f t="shared" si="71"/>
        <v>314</v>
      </c>
      <c r="BP86" s="30">
        <f t="shared" si="71"/>
        <v>165.56</v>
      </c>
      <c r="BQ86" s="30">
        <f t="shared" si="71"/>
        <v>22</v>
      </c>
      <c r="BR86" s="30">
        <f t="shared" ref="BR86" si="72">BR46</f>
        <v>0</v>
      </c>
    </row>
    <row r="87" spans="1:72" ht="17.399999999999999" x14ac:dyDescent="0.35">
      <c r="B87" s="21" t="s">
        <v>28</v>
      </c>
      <c r="C87" s="22" t="s">
        <v>27</v>
      </c>
      <c r="D87" s="23">
        <f t="shared" ref="D87:BQ87" si="73">D86/1000</f>
        <v>8.5449999999999998E-2</v>
      </c>
      <c r="E87" s="23">
        <f t="shared" si="73"/>
        <v>0.09</v>
      </c>
      <c r="F87" s="23">
        <f t="shared" si="73"/>
        <v>8.2000000000000003E-2</v>
      </c>
      <c r="G87" s="23">
        <f t="shared" si="73"/>
        <v>0.624</v>
      </c>
      <c r="H87" s="23">
        <f t="shared" si="73"/>
        <v>1.49</v>
      </c>
      <c r="I87" s="23">
        <f t="shared" si="73"/>
        <v>0.72</v>
      </c>
      <c r="J87" s="23">
        <f t="shared" si="73"/>
        <v>9.0569999999999998E-2</v>
      </c>
      <c r="K87" s="23">
        <f t="shared" si="73"/>
        <v>1.17333</v>
      </c>
      <c r="L87" s="23">
        <f t="shared" si="73"/>
        <v>0.25519999999999998</v>
      </c>
      <c r="M87" s="23">
        <f t="shared" si="73"/>
        <v>0.73799999999999999</v>
      </c>
      <c r="N87" s="23">
        <f t="shared" si="73"/>
        <v>0.12637999999999999</v>
      </c>
      <c r="O87" s="23">
        <f t="shared" si="73"/>
        <v>0.40070999999999996</v>
      </c>
      <c r="P87" s="23">
        <f t="shared" si="73"/>
        <v>0.43420999999999998</v>
      </c>
      <c r="Q87" s="23">
        <f t="shared" si="73"/>
        <v>0.4</v>
      </c>
      <c r="R87" s="23">
        <f t="shared" si="73"/>
        <v>1.21</v>
      </c>
      <c r="S87" s="23">
        <f>S86/1000</f>
        <v>0.20749999999999999</v>
      </c>
      <c r="T87" s="23">
        <f>T86/1000</f>
        <v>0.27647000000000005</v>
      </c>
      <c r="U87" s="23">
        <f>U86/1000</f>
        <v>0.85199999999999998</v>
      </c>
      <c r="V87" s="23">
        <f>V86/1000</f>
        <v>0.39451999999999998</v>
      </c>
      <c r="W87" s="23">
        <f>W86/1000</f>
        <v>0.32900000000000001</v>
      </c>
      <c r="X87" s="23">
        <f t="shared" si="73"/>
        <v>1.0999999999999999E-2</v>
      </c>
      <c r="Y87" s="23">
        <f t="shared" si="73"/>
        <v>0</v>
      </c>
      <c r="Z87" s="23">
        <f t="shared" si="73"/>
        <v>0.49199999999999999</v>
      </c>
      <c r="AA87" s="23">
        <f t="shared" si="73"/>
        <v>0.38200000000000001</v>
      </c>
      <c r="AB87" s="23">
        <f t="shared" si="73"/>
        <v>0.34100000000000003</v>
      </c>
      <c r="AC87" s="23">
        <f t="shared" si="73"/>
        <v>0.26100000000000001</v>
      </c>
      <c r="AD87" s="23">
        <f t="shared" si="73"/>
        <v>0.125</v>
      </c>
      <c r="AE87" s="23">
        <f t="shared" si="73"/>
        <v>0.60699999999999998</v>
      </c>
      <c r="AF87" s="23">
        <f t="shared" ref="AF87:AI87" si="74">AF86/1000</f>
        <v>0</v>
      </c>
      <c r="AG87" s="23">
        <f t="shared" si="74"/>
        <v>0</v>
      </c>
      <c r="AH87" s="23">
        <f t="shared" si="74"/>
        <v>0.22500000000000001</v>
      </c>
      <c r="AI87" s="23">
        <f t="shared" si="74"/>
        <v>0</v>
      </c>
      <c r="AJ87" s="23">
        <f t="shared" si="73"/>
        <v>0.22727</v>
      </c>
      <c r="AK87" s="23">
        <f t="shared" si="73"/>
        <v>8.8999999999999996E-2</v>
      </c>
      <c r="AL87" s="23">
        <f t="shared" si="73"/>
        <v>6.2E-2</v>
      </c>
      <c r="AM87" s="23">
        <f t="shared" si="73"/>
        <v>4.4600000000000001E-2</v>
      </c>
      <c r="AN87" s="23">
        <f t="shared" si="73"/>
        <v>0.24</v>
      </c>
      <c r="AO87" s="23">
        <f t="shared" si="73"/>
        <v>0.26200000000000001</v>
      </c>
      <c r="AP87" s="23">
        <f t="shared" si="73"/>
        <v>0</v>
      </c>
      <c r="AQ87" s="23">
        <f t="shared" si="73"/>
        <v>0.42799999999999999</v>
      </c>
      <c r="AR87" s="23">
        <f t="shared" si="73"/>
        <v>0</v>
      </c>
      <c r="AS87" s="23">
        <f t="shared" si="73"/>
        <v>0.24023</v>
      </c>
      <c r="AT87" s="23">
        <f t="shared" si="73"/>
        <v>7.2499999999999995E-2</v>
      </c>
      <c r="AU87" s="23">
        <f t="shared" si="73"/>
        <v>6.9330000000000003E-2</v>
      </c>
      <c r="AV87" s="23">
        <f t="shared" si="73"/>
        <v>6.0670000000000002E-2</v>
      </c>
      <c r="AW87" s="23">
        <f t="shared" si="73"/>
        <v>6.8569999999999992E-2</v>
      </c>
      <c r="AX87" s="23">
        <f t="shared" si="73"/>
        <v>7.571E-2</v>
      </c>
      <c r="AY87" s="23">
        <f t="shared" si="73"/>
        <v>5.3749999999999999E-2</v>
      </c>
      <c r="AZ87" s="23">
        <f t="shared" si="73"/>
        <v>8.1430000000000002E-2</v>
      </c>
      <c r="BA87" s="23">
        <f t="shared" si="73"/>
        <v>6.8669999999999995E-2</v>
      </c>
      <c r="BB87" s="23">
        <f t="shared" si="73"/>
        <v>0.06</v>
      </c>
      <c r="BC87" s="23">
        <f t="shared" si="73"/>
        <v>0.13733000000000001</v>
      </c>
      <c r="BD87" s="23">
        <f t="shared" si="73"/>
        <v>0.31900000000000001</v>
      </c>
      <c r="BE87" s="23">
        <f t="shared" si="73"/>
        <v>0.499</v>
      </c>
      <c r="BF87" s="23">
        <f t="shared" si="73"/>
        <v>0.57799999999999996</v>
      </c>
      <c r="BG87" s="23">
        <f t="shared" si="73"/>
        <v>0.27600000000000002</v>
      </c>
      <c r="BH87" s="23">
        <f t="shared" si="73"/>
        <v>0.499</v>
      </c>
      <c r="BI87" s="23">
        <f t="shared" si="73"/>
        <v>0</v>
      </c>
      <c r="BJ87" s="23">
        <f t="shared" si="73"/>
        <v>5.5E-2</v>
      </c>
      <c r="BK87" s="23">
        <f t="shared" si="73"/>
        <v>3.5999999999999997E-2</v>
      </c>
      <c r="BL87" s="23">
        <f t="shared" si="73"/>
        <v>3.9E-2</v>
      </c>
      <c r="BM87" s="23">
        <f t="shared" si="73"/>
        <v>5.6000000000000001E-2</v>
      </c>
      <c r="BN87" s="23">
        <f t="shared" si="73"/>
        <v>5.8999999999999997E-2</v>
      </c>
      <c r="BO87" s="23">
        <f t="shared" si="73"/>
        <v>0.314</v>
      </c>
      <c r="BP87" s="23">
        <f t="shared" si="73"/>
        <v>0.16556000000000001</v>
      </c>
      <c r="BQ87" s="23">
        <f t="shared" si="73"/>
        <v>2.1999999999999999E-2</v>
      </c>
      <c r="BR87" s="23">
        <f t="shared" ref="BR87" si="75">BR86/1000</f>
        <v>0</v>
      </c>
    </row>
    <row r="88" spans="1:72" ht="17.399999999999999" x14ac:dyDescent="0.35">
      <c r="A88" s="31"/>
      <c r="B88" s="32" t="s">
        <v>29</v>
      </c>
      <c r="C88" s="111"/>
      <c r="D88" s="33">
        <f t="shared" ref="D88:BQ88" si="76">D82*D86</f>
        <v>153.81</v>
      </c>
      <c r="E88" s="33">
        <f t="shared" si="76"/>
        <v>270</v>
      </c>
      <c r="F88" s="33">
        <f t="shared" si="76"/>
        <v>0</v>
      </c>
      <c r="G88" s="33">
        <f t="shared" si="76"/>
        <v>0</v>
      </c>
      <c r="H88" s="33">
        <f t="shared" si="76"/>
        <v>0</v>
      </c>
      <c r="I88" s="33">
        <f t="shared" si="76"/>
        <v>0</v>
      </c>
      <c r="J88" s="33">
        <f t="shared" si="76"/>
        <v>0</v>
      </c>
      <c r="K88" s="33">
        <f t="shared" si="76"/>
        <v>563.19839999999999</v>
      </c>
      <c r="L88" s="33">
        <f t="shared" si="76"/>
        <v>153.11999999999998</v>
      </c>
      <c r="M88" s="33">
        <f t="shared" si="76"/>
        <v>0</v>
      </c>
      <c r="N88" s="33">
        <f t="shared" si="76"/>
        <v>0</v>
      </c>
      <c r="O88" s="33">
        <f t="shared" si="76"/>
        <v>0</v>
      </c>
      <c r="P88" s="33">
        <f t="shared" si="76"/>
        <v>0</v>
      </c>
      <c r="Q88" s="33">
        <f t="shared" si="76"/>
        <v>0</v>
      </c>
      <c r="R88" s="33">
        <f t="shared" si="76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76"/>
        <v>0</v>
      </c>
      <c r="Y88" s="33">
        <f t="shared" si="76"/>
        <v>0</v>
      </c>
      <c r="Z88" s="33">
        <f t="shared" si="76"/>
        <v>0</v>
      </c>
      <c r="AA88" s="33">
        <f t="shared" si="76"/>
        <v>0</v>
      </c>
      <c r="AB88" s="33">
        <f t="shared" si="76"/>
        <v>0</v>
      </c>
      <c r="AC88" s="33">
        <f t="shared" si="76"/>
        <v>0</v>
      </c>
      <c r="AD88" s="33">
        <f t="shared" si="76"/>
        <v>0</v>
      </c>
      <c r="AE88" s="33">
        <f t="shared" si="76"/>
        <v>0</v>
      </c>
      <c r="AF88" s="33">
        <f t="shared" ref="AF88:AI88" si="77">AF82*AF86</f>
        <v>0</v>
      </c>
      <c r="AG88" s="33">
        <f t="shared" si="77"/>
        <v>0</v>
      </c>
      <c r="AH88" s="33">
        <f t="shared" si="77"/>
        <v>0</v>
      </c>
      <c r="AI88" s="33">
        <f t="shared" si="77"/>
        <v>0</v>
      </c>
      <c r="AJ88" s="33">
        <f t="shared" si="76"/>
        <v>0</v>
      </c>
      <c r="AK88" s="33">
        <f t="shared" si="76"/>
        <v>961.19999999999993</v>
      </c>
      <c r="AL88" s="33">
        <f t="shared" si="76"/>
        <v>0</v>
      </c>
      <c r="AM88" s="33">
        <f t="shared" si="76"/>
        <v>2.4083999999999999</v>
      </c>
      <c r="AN88" s="33">
        <f t="shared" si="76"/>
        <v>0</v>
      </c>
      <c r="AO88" s="33">
        <f t="shared" si="76"/>
        <v>0</v>
      </c>
      <c r="AP88" s="33">
        <f t="shared" si="76"/>
        <v>0</v>
      </c>
      <c r="AQ88" s="33">
        <f t="shared" si="76"/>
        <v>0</v>
      </c>
      <c r="AR88" s="33">
        <f t="shared" si="76"/>
        <v>0</v>
      </c>
      <c r="AS88" s="33">
        <f t="shared" si="76"/>
        <v>0</v>
      </c>
      <c r="AT88" s="33">
        <f t="shared" si="76"/>
        <v>0</v>
      </c>
      <c r="AU88" s="33">
        <f t="shared" si="76"/>
        <v>0</v>
      </c>
      <c r="AV88" s="33">
        <f t="shared" si="76"/>
        <v>127.40700000000001</v>
      </c>
      <c r="AW88" s="33">
        <f t="shared" si="76"/>
        <v>0</v>
      </c>
      <c r="AX88" s="33">
        <f t="shared" si="76"/>
        <v>0</v>
      </c>
      <c r="AY88" s="33">
        <f t="shared" si="76"/>
        <v>0</v>
      </c>
      <c r="AZ88" s="33">
        <f t="shared" si="76"/>
        <v>0</v>
      </c>
      <c r="BA88" s="33">
        <f t="shared" si="76"/>
        <v>0</v>
      </c>
      <c r="BB88" s="33">
        <f t="shared" si="76"/>
        <v>0</v>
      </c>
      <c r="BC88" s="33">
        <f t="shared" si="76"/>
        <v>0</v>
      </c>
      <c r="BD88" s="33">
        <f t="shared" si="76"/>
        <v>669.9</v>
      </c>
      <c r="BE88" s="33">
        <f t="shared" si="76"/>
        <v>1497</v>
      </c>
      <c r="BF88" s="33">
        <f t="shared" si="76"/>
        <v>0</v>
      </c>
      <c r="BG88" s="33">
        <f t="shared" si="76"/>
        <v>0</v>
      </c>
      <c r="BH88" s="33">
        <f t="shared" si="76"/>
        <v>0</v>
      </c>
      <c r="BI88" s="33">
        <f t="shared" si="76"/>
        <v>0</v>
      </c>
      <c r="BJ88" s="33">
        <f t="shared" si="76"/>
        <v>184.79999999999998</v>
      </c>
      <c r="BK88" s="33">
        <f t="shared" si="76"/>
        <v>54</v>
      </c>
      <c r="BL88" s="33">
        <f t="shared" si="76"/>
        <v>39.78</v>
      </c>
      <c r="BM88" s="33">
        <f t="shared" si="76"/>
        <v>201.59999999999997</v>
      </c>
      <c r="BN88" s="33">
        <f t="shared" si="76"/>
        <v>0</v>
      </c>
      <c r="BO88" s="33">
        <f t="shared" si="76"/>
        <v>150.72</v>
      </c>
      <c r="BP88" s="33">
        <f t="shared" si="76"/>
        <v>59.601599999999998</v>
      </c>
      <c r="BQ88" s="33">
        <f t="shared" si="76"/>
        <v>6.6</v>
      </c>
      <c r="BR88" s="33">
        <f t="shared" ref="BR88" si="78">BR82*BR86</f>
        <v>0</v>
      </c>
      <c r="BS88" s="34">
        <f>SUM(D88:BQ88)</f>
        <v>5095.1454000000003</v>
      </c>
      <c r="BT88" s="35">
        <f>BS88/$C$21</f>
        <v>84.919090000000011</v>
      </c>
    </row>
    <row r="89" spans="1:72" ht="17.399999999999999" x14ac:dyDescent="0.35">
      <c r="A89" s="31"/>
      <c r="B89" s="32" t="s">
        <v>30</v>
      </c>
      <c r="C89" s="111"/>
      <c r="D89" s="33">
        <f t="shared" ref="D89:BQ89" si="79">D82*D86</f>
        <v>153.81</v>
      </c>
      <c r="E89" s="33">
        <f t="shared" si="79"/>
        <v>270</v>
      </c>
      <c r="F89" s="33">
        <f t="shared" si="79"/>
        <v>0</v>
      </c>
      <c r="G89" s="33">
        <f t="shared" si="79"/>
        <v>0</v>
      </c>
      <c r="H89" s="33">
        <f t="shared" si="79"/>
        <v>0</v>
      </c>
      <c r="I89" s="33">
        <f t="shared" si="79"/>
        <v>0</v>
      </c>
      <c r="J89" s="33">
        <f t="shared" si="79"/>
        <v>0</v>
      </c>
      <c r="K89" s="33">
        <f t="shared" si="79"/>
        <v>563.19839999999999</v>
      </c>
      <c r="L89" s="33">
        <f t="shared" si="79"/>
        <v>153.11999999999998</v>
      </c>
      <c r="M89" s="33">
        <f t="shared" si="79"/>
        <v>0</v>
      </c>
      <c r="N89" s="33">
        <f t="shared" si="79"/>
        <v>0</v>
      </c>
      <c r="O89" s="33">
        <f t="shared" si="79"/>
        <v>0</v>
      </c>
      <c r="P89" s="33">
        <f t="shared" si="79"/>
        <v>0</v>
      </c>
      <c r="Q89" s="33">
        <f t="shared" si="79"/>
        <v>0</v>
      </c>
      <c r="R89" s="33">
        <f t="shared" si="7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79"/>
        <v>0</v>
      </c>
      <c r="Y89" s="33">
        <f t="shared" si="79"/>
        <v>0</v>
      </c>
      <c r="Z89" s="33">
        <f t="shared" si="79"/>
        <v>0</v>
      </c>
      <c r="AA89" s="33">
        <f t="shared" si="79"/>
        <v>0</v>
      </c>
      <c r="AB89" s="33">
        <f t="shared" si="79"/>
        <v>0</v>
      </c>
      <c r="AC89" s="33">
        <f t="shared" si="79"/>
        <v>0</v>
      </c>
      <c r="AD89" s="33">
        <f t="shared" si="79"/>
        <v>0</v>
      </c>
      <c r="AE89" s="33">
        <f t="shared" si="79"/>
        <v>0</v>
      </c>
      <c r="AF89" s="33">
        <f t="shared" ref="AF89:AI89" si="80">AF82*AF86</f>
        <v>0</v>
      </c>
      <c r="AG89" s="33">
        <f t="shared" si="80"/>
        <v>0</v>
      </c>
      <c r="AH89" s="33">
        <f t="shared" si="80"/>
        <v>0</v>
      </c>
      <c r="AI89" s="33">
        <f t="shared" si="80"/>
        <v>0</v>
      </c>
      <c r="AJ89" s="33">
        <f t="shared" si="79"/>
        <v>0</v>
      </c>
      <c r="AK89" s="33">
        <f t="shared" si="79"/>
        <v>961.19999999999993</v>
      </c>
      <c r="AL89" s="33">
        <f t="shared" si="79"/>
        <v>0</v>
      </c>
      <c r="AM89" s="33">
        <f t="shared" si="79"/>
        <v>2.4083999999999999</v>
      </c>
      <c r="AN89" s="33">
        <f t="shared" si="79"/>
        <v>0</v>
      </c>
      <c r="AO89" s="33">
        <f t="shared" si="79"/>
        <v>0</v>
      </c>
      <c r="AP89" s="33">
        <f t="shared" si="79"/>
        <v>0</v>
      </c>
      <c r="AQ89" s="33">
        <f t="shared" si="79"/>
        <v>0</v>
      </c>
      <c r="AR89" s="33">
        <f t="shared" si="79"/>
        <v>0</v>
      </c>
      <c r="AS89" s="33">
        <f t="shared" si="79"/>
        <v>0</v>
      </c>
      <c r="AT89" s="33">
        <f t="shared" si="79"/>
        <v>0</v>
      </c>
      <c r="AU89" s="33">
        <f t="shared" si="79"/>
        <v>0</v>
      </c>
      <c r="AV89" s="33">
        <f t="shared" si="79"/>
        <v>127.40700000000001</v>
      </c>
      <c r="AW89" s="33">
        <f t="shared" si="79"/>
        <v>0</v>
      </c>
      <c r="AX89" s="33">
        <f t="shared" si="79"/>
        <v>0</v>
      </c>
      <c r="AY89" s="33">
        <f t="shared" si="79"/>
        <v>0</v>
      </c>
      <c r="AZ89" s="33">
        <f t="shared" si="79"/>
        <v>0</v>
      </c>
      <c r="BA89" s="33">
        <f t="shared" si="79"/>
        <v>0</v>
      </c>
      <c r="BB89" s="33">
        <f t="shared" si="79"/>
        <v>0</v>
      </c>
      <c r="BC89" s="33">
        <f t="shared" si="79"/>
        <v>0</v>
      </c>
      <c r="BD89" s="33">
        <f t="shared" si="79"/>
        <v>669.9</v>
      </c>
      <c r="BE89" s="33">
        <f t="shared" si="79"/>
        <v>1497</v>
      </c>
      <c r="BF89" s="33">
        <f t="shared" si="79"/>
        <v>0</v>
      </c>
      <c r="BG89" s="33">
        <f t="shared" si="79"/>
        <v>0</v>
      </c>
      <c r="BH89" s="33">
        <f t="shared" si="79"/>
        <v>0</v>
      </c>
      <c r="BI89" s="33">
        <f t="shared" si="79"/>
        <v>0</v>
      </c>
      <c r="BJ89" s="33">
        <f t="shared" si="79"/>
        <v>184.79999999999998</v>
      </c>
      <c r="BK89" s="33">
        <f t="shared" si="79"/>
        <v>54</v>
      </c>
      <c r="BL89" s="33">
        <f t="shared" si="79"/>
        <v>39.78</v>
      </c>
      <c r="BM89" s="33">
        <f t="shared" si="79"/>
        <v>201.59999999999997</v>
      </c>
      <c r="BN89" s="33">
        <f t="shared" si="79"/>
        <v>0</v>
      </c>
      <c r="BO89" s="33">
        <f t="shared" si="79"/>
        <v>150.72</v>
      </c>
      <c r="BP89" s="33">
        <f t="shared" si="79"/>
        <v>59.601599999999998</v>
      </c>
      <c r="BQ89" s="33">
        <f t="shared" si="79"/>
        <v>6.6</v>
      </c>
      <c r="BR89" s="33">
        <f t="shared" ref="BR89" si="81">BR82*BR86</f>
        <v>0</v>
      </c>
      <c r="BS89" s="34">
        <f>SUM(D89:BQ89)</f>
        <v>5095.1454000000003</v>
      </c>
      <c r="BT89" s="35">
        <f>BS89/$C$9</f>
        <v>84.919090000000011</v>
      </c>
    </row>
    <row r="91" spans="1:72" x14ac:dyDescent="0.3">
      <c r="J91" t="s">
        <v>33</v>
      </c>
      <c r="K91" t="s">
        <v>2</v>
      </c>
      <c r="V91" t="s">
        <v>36</v>
      </c>
      <c r="AK91" s="2">
        <v>0</v>
      </c>
    </row>
    <row r="92" spans="1:72" ht="15" customHeight="1" x14ac:dyDescent="0.3">
      <c r="A92" s="94"/>
      <c r="B92" s="4" t="s">
        <v>3</v>
      </c>
      <c r="C92" s="90" t="s">
        <v>4</v>
      </c>
      <c r="D92" s="90" t="str">
        <f t="shared" ref="D92:BQ92" si="82">D55</f>
        <v>Хлеб пшеничный</v>
      </c>
      <c r="E92" s="90" t="str">
        <f t="shared" si="82"/>
        <v>Хлеб ржано-пшеничный</v>
      </c>
      <c r="F92" s="90" t="str">
        <f t="shared" si="82"/>
        <v>Сахар</v>
      </c>
      <c r="G92" s="90" t="str">
        <f t="shared" si="82"/>
        <v>Чай</v>
      </c>
      <c r="H92" s="90" t="str">
        <f t="shared" si="82"/>
        <v>Какао</v>
      </c>
      <c r="I92" s="90" t="str">
        <f t="shared" si="82"/>
        <v>Кофейный напиток</v>
      </c>
      <c r="J92" s="90" t="str">
        <f t="shared" si="82"/>
        <v>Молоко 2,5%</v>
      </c>
      <c r="K92" s="90" t="str">
        <f t="shared" si="82"/>
        <v>Масло сливочное</v>
      </c>
      <c r="L92" s="90" t="str">
        <f t="shared" si="82"/>
        <v>Сметана 15%</v>
      </c>
      <c r="M92" s="90" t="str">
        <f t="shared" si="82"/>
        <v>Молоко сухое</v>
      </c>
      <c r="N92" s="90" t="str">
        <f t="shared" si="82"/>
        <v>Снежок 2,5 %</v>
      </c>
      <c r="O92" s="90" t="str">
        <f t="shared" si="82"/>
        <v>Творог 5%</v>
      </c>
      <c r="P92" s="90" t="str">
        <f t="shared" si="82"/>
        <v>Молоко сгущенное</v>
      </c>
      <c r="Q92" s="90" t="str">
        <f t="shared" si="82"/>
        <v xml:space="preserve">Джем Сава </v>
      </c>
      <c r="R92" s="90" t="str">
        <f t="shared" si="82"/>
        <v>Сыр</v>
      </c>
      <c r="S92" s="90" t="str">
        <f>S55</f>
        <v>Зеленый горошек</v>
      </c>
      <c r="T92" s="90" t="str">
        <f>T55</f>
        <v>Кукуруза консервирован.</v>
      </c>
      <c r="U92" s="90" t="str">
        <f>U55</f>
        <v>Консервы рыбные</v>
      </c>
      <c r="V92" s="90" t="str">
        <f>V55</f>
        <v>Огурцы консервирован.</v>
      </c>
      <c r="W92" s="90" t="str">
        <f>W55</f>
        <v>Огурцы свежие</v>
      </c>
      <c r="X92" s="90" t="str">
        <f t="shared" si="82"/>
        <v>Яйцо</v>
      </c>
      <c r="Y92" s="90" t="str">
        <f t="shared" si="82"/>
        <v>Икра кабачковая</v>
      </c>
      <c r="Z92" s="90" t="str">
        <f t="shared" si="82"/>
        <v>Изюм</v>
      </c>
      <c r="AA92" s="90" t="str">
        <f t="shared" si="82"/>
        <v>Курага</v>
      </c>
      <c r="AB92" s="90" t="str">
        <f t="shared" si="82"/>
        <v>Чернослив</v>
      </c>
      <c r="AC92" s="90" t="str">
        <f t="shared" si="82"/>
        <v>Шиповник</v>
      </c>
      <c r="AD92" s="90" t="str">
        <f t="shared" si="82"/>
        <v>Сухофрукты</v>
      </c>
      <c r="AE92" s="90" t="str">
        <f t="shared" si="82"/>
        <v>Ягода свежемороженная</v>
      </c>
      <c r="AF92" s="90" t="str">
        <f t="shared" ref="AF92:AI92" si="83">AF55</f>
        <v>Апельсин</v>
      </c>
      <c r="AG92" s="90" t="str">
        <f t="shared" si="83"/>
        <v>Банан</v>
      </c>
      <c r="AH92" s="90" t="str">
        <f t="shared" si="83"/>
        <v>Лимон</v>
      </c>
      <c r="AI92" s="90" t="str">
        <f t="shared" si="83"/>
        <v>Яблоко</v>
      </c>
      <c r="AJ92" s="90" t="str">
        <f t="shared" si="82"/>
        <v>Кисель</v>
      </c>
      <c r="AK92" s="90" t="str">
        <f t="shared" si="82"/>
        <v xml:space="preserve">Сок </v>
      </c>
      <c r="AL92" s="90" t="str">
        <f t="shared" si="82"/>
        <v>Макаронные изделия</v>
      </c>
      <c r="AM92" s="90" t="str">
        <f t="shared" si="82"/>
        <v>Мука</v>
      </c>
      <c r="AN92" s="90" t="str">
        <f t="shared" si="82"/>
        <v>Дрожжи</v>
      </c>
      <c r="AO92" s="90" t="str">
        <f t="shared" si="82"/>
        <v>Печенье</v>
      </c>
      <c r="AP92" s="90" t="str">
        <f t="shared" si="82"/>
        <v>Пряники</v>
      </c>
      <c r="AQ92" s="90" t="str">
        <f t="shared" si="82"/>
        <v>Вафли</v>
      </c>
      <c r="AR92" s="90" t="str">
        <f t="shared" si="82"/>
        <v>Конфеты</v>
      </c>
      <c r="AS92" s="90" t="str">
        <f t="shared" si="82"/>
        <v>Повидло Сава</v>
      </c>
      <c r="AT92" s="90" t="str">
        <f t="shared" si="82"/>
        <v>Крупа геркулес</v>
      </c>
      <c r="AU92" s="90" t="str">
        <f t="shared" si="82"/>
        <v>Крупа горох</v>
      </c>
      <c r="AV92" s="90" t="str">
        <f t="shared" si="82"/>
        <v>Крупа гречневая</v>
      </c>
      <c r="AW92" s="90" t="str">
        <f t="shared" si="82"/>
        <v>Крупа кукурузная</v>
      </c>
      <c r="AX92" s="90" t="str">
        <f t="shared" si="82"/>
        <v>Крупа манная</v>
      </c>
      <c r="AY92" s="90" t="str">
        <f t="shared" si="82"/>
        <v>Крупа перловая</v>
      </c>
      <c r="AZ92" s="90" t="str">
        <f t="shared" si="82"/>
        <v>Крупа пшеничная</v>
      </c>
      <c r="BA92" s="90" t="str">
        <f t="shared" si="82"/>
        <v>Крупа пшено</v>
      </c>
      <c r="BB92" s="90" t="str">
        <f t="shared" si="82"/>
        <v>Крупа ячневая</v>
      </c>
      <c r="BC92" s="90" t="str">
        <f t="shared" si="82"/>
        <v>Рис</v>
      </c>
      <c r="BD92" s="90" t="str">
        <f t="shared" si="82"/>
        <v>Цыпленок бройлер</v>
      </c>
      <c r="BE92" s="90" t="str">
        <f t="shared" si="82"/>
        <v>Филе куриное</v>
      </c>
      <c r="BF92" s="90" t="str">
        <f t="shared" si="82"/>
        <v>Фарш говяжий</v>
      </c>
      <c r="BG92" s="90" t="str">
        <f t="shared" si="82"/>
        <v>Печень куриная</v>
      </c>
      <c r="BH92" s="90" t="str">
        <f t="shared" si="82"/>
        <v>Филе минтая</v>
      </c>
      <c r="BI92" s="90" t="str">
        <f t="shared" si="82"/>
        <v>Филе сельди слабосол.</v>
      </c>
      <c r="BJ92" s="90" t="str">
        <f t="shared" si="82"/>
        <v>Картофель</v>
      </c>
      <c r="BK92" s="90" t="str">
        <f t="shared" si="82"/>
        <v>Морковь</v>
      </c>
      <c r="BL92" s="90" t="str">
        <f t="shared" si="82"/>
        <v>Лук</v>
      </c>
      <c r="BM92" s="90" t="str">
        <f t="shared" si="82"/>
        <v>Капуста</v>
      </c>
      <c r="BN92" s="90" t="str">
        <f t="shared" si="82"/>
        <v>Свекла</v>
      </c>
      <c r="BO92" s="90" t="str">
        <f t="shared" si="82"/>
        <v>Томатная паста</v>
      </c>
      <c r="BP92" s="90" t="str">
        <f t="shared" si="82"/>
        <v>Масло растительное</v>
      </c>
      <c r="BQ92" s="90" t="str">
        <f t="shared" si="82"/>
        <v>Соль</v>
      </c>
      <c r="BR92" s="90" t="str">
        <f t="shared" ref="BR92" si="84">BR55</f>
        <v>Аскорбиновая кислота</v>
      </c>
      <c r="BS92" s="108" t="s">
        <v>5</v>
      </c>
      <c r="BT92" s="108" t="s">
        <v>6</v>
      </c>
    </row>
    <row r="93" spans="1:72" ht="36" customHeight="1" x14ac:dyDescent="0.3">
      <c r="A93" s="95"/>
      <c r="B93" s="5" t="s">
        <v>7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109"/>
      <c r="BT93" s="109"/>
    </row>
    <row r="94" spans="1:72" x14ac:dyDescent="0.3">
      <c r="A94" s="110" t="s">
        <v>18</v>
      </c>
      <c r="B94" s="6" t="s">
        <v>19</v>
      </c>
      <c r="C94" s="98">
        <f>$F$6</f>
        <v>60</v>
      </c>
      <c r="D94" s="6">
        <f t="shared" ref="D94:BQ97" si="85">D21</f>
        <v>0</v>
      </c>
      <c r="E94" s="6">
        <f t="shared" si="85"/>
        <v>0</v>
      </c>
      <c r="F94" s="6">
        <f t="shared" si="85"/>
        <v>1.2E-2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</v>
      </c>
      <c r="K94" s="6">
        <f t="shared" si="85"/>
        <v>0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1.2999999999999999E-2</v>
      </c>
      <c r="AD94" s="6">
        <f t="shared" si="85"/>
        <v>0</v>
      </c>
      <c r="AE94" s="6">
        <f t="shared" si="85"/>
        <v>0</v>
      </c>
      <c r="AF94" s="6">
        <f t="shared" ref="AF94:AI94" si="86">AF21</f>
        <v>0</v>
      </c>
      <c r="AG94" s="6">
        <f t="shared" si="86"/>
        <v>0</v>
      </c>
      <c r="AH94" s="6">
        <f t="shared" si="86"/>
        <v>0</v>
      </c>
      <c r="AI94" s="6">
        <f t="shared" si="86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0</v>
      </c>
      <c r="AN94" s="6">
        <f t="shared" si="85"/>
        <v>0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0</v>
      </c>
      <c r="BR94" s="6">
        <f t="shared" ref="BR94" si="87">BR21</f>
        <v>0</v>
      </c>
    </row>
    <row r="95" spans="1:72" ht="15" customHeight="1" x14ac:dyDescent="0.3">
      <c r="A95" s="106"/>
      <c r="B95" s="6" t="s">
        <v>20</v>
      </c>
      <c r="C95" s="99"/>
      <c r="D95" s="6">
        <f t="shared" si="85"/>
        <v>0</v>
      </c>
      <c r="E95" s="6">
        <f t="shared" si="85"/>
        <v>0</v>
      </c>
      <c r="F95" s="6">
        <f t="shared" si="85"/>
        <v>0.01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0.02</v>
      </c>
      <c r="K95" s="6">
        <f t="shared" si="85"/>
        <v>1.0999999999999999E-2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0.1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88">AF22</f>
        <v>0</v>
      </c>
      <c r="AG95" s="6">
        <f t="shared" si="88"/>
        <v>0</v>
      </c>
      <c r="AH95" s="6">
        <f t="shared" si="88"/>
        <v>0</v>
      </c>
      <c r="AI95" s="6">
        <f t="shared" si="88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4.8000000000000001E-2</v>
      </c>
      <c r="AN95" s="6">
        <f t="shared" si="85"/>
        <v>1.9591000000000001E-3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2.0000000000000001E-4</v>
      </c>
      <c r="BR95" s="6">
        <f t="shared" ref="BR95" si="89">BR22</f>
        <v>0</v>
      </c>
      <c r="BS95" s="38"/>
    </row>
    <row r="96" spans="1:72" x14ac:dyDescent="0.3">
      <c r="A96" s="106"/>
      <c r="B96" s="6"/>
      <c r="C96" s="99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0">AF23</f>
        <v>0</v>
      </c>
      <c r="AG96" s="6">
        <f t="shared" si="90"/>
        <v>0</v>
      </c>
      <c r="AH96" s="6">
        <f t="shared" si="90"/>
        <v>0</v>
      </c>
      <c r="AI96" s="6">
        <f t="shared" si="90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1">BR23</f>
        <v>0</v>
      </c>
    </row>
    <row r="97" spans="1:72" x14ac:dyDescent="0.3">
      <c r="A97" s="107"/>
      <c r="B97" s="6"/>
      <c r="C97" s="100"/>
      <c r="D97" s="6">
        <f t="shared" si="85"/>
        <v>0</v>
      </c>
      <c r="E97" s="6">
        <f t="shared" si="85"/>
        <v>0</v>
      </c>
      <c r="F97" s="6">
        <f t="shared" si="85"/>
        <v>0</v>
      </c>
      <c r="G97" s="6">
        <f t="shared" si="85"/>
        <v>0</v>
      </c>
      <c r="H97" s="6">
        <f t="shared" si="85"/>
        <v>0</v>
      </c>
      <c r="I97" s="6">
        <f t="shared" si="85"/>
        <v>0</v>
      </c>
      <c r="J97" s="6">
        <f t="shared" si="85"/>
        <v>0</v>
      </c>
      <c r="K97" s="6">
        <f t="shared" si="85"/>
        <v>0</v>
      </c>
      <c r="L97" s="6">
        <f t="shared" si="85"/>
        <v>0</v>
      </c>
      <c r="M97" s="6">
        <f t="shared" si="85"/>
        <v>0</v>
      </c>
      <c r="N97" s="6">
        <f t="shared" si="85"/>
        <v>0</v>
      </c>
      <c r="O97" s="6">
        <f t="shared" si="85"/>
        <v>0</v>
      </c>
      <c r="P97" s="6">
        <f t="shared" si="85"/>
        <v>0</v>
      </c>
      <c r="Q97" s="6">
        <f t="shared" si="85"/>
        <v>0</v>
      </c>
      <c r="R97" s="6">
        <f t="shared" si="85"/>
        <v>0</v>
      </c>
      <c r="S97" s="6">
        <f t="shared" si="85"/>
        <v>0</v>
      </c>
      <c r="T97" s="6">
        <f t="shared" si="85"/>
        <v>0</v>
      </c>
      <c r="U97" s="6">
        <f t="shared" si="85"/>
        <v>0</v>
      </c>
      <c r="V97" s="6">
        <f t="shared" si="85"/>
        <v>0</v>
      </c>
      <c r="W97" s="6">
        <f t="shared" si="85"/>
        <v>0</v>
      </c>
      <c r="X97" s="6">
        <f t="shared" si="85"/>
        <v>0</v>
      </c>
      <c r="Y97" s="6">
        <f t="shared" si="85"/>
        <v>0</v>
      </c>
      <c r="Z97" s="6">
        <f t="shared" si="85"/>
        <v>0</v>
      </c>
      <c r="AA97" s="6">
        <f t="shared" si="85"/>
        <v>0</v>
      </c>
      <c r="AB97" s="6">
        <f t="shared" si="85"/>
        <v>0</v>
      </c>
      <c r="AC97" s="6">
        <f t="shared" si="85"/>
        <v>0</v>
      </c>
      <c r="AD97" s="6">
        <f t="shared" si="85"/>
        <v>0</v>
      </c>
      <c r="AE97" s="6">
        <f t="shared" si="85"/>
        <v>0</v>
      </c>
      <c r="AF97" s="6">
        <f t="shared" ref="AF97:AI97" si="92">AF24</f>
        <v>0</v>
      </c>
      <c r="AG97" s="6">
        <f t="shared" si="92"/>
        <v>0</v>
      </c>
      <c r="AH97" s="6">
        <f t="shared" si="92"/>
        <v>0</v>
      </c>
      <c r="AI97" s="6">
        <f t="shared" si="92"/>
        <v>0</v>
      </c>
      <c r="AJ97" s="6">
        <f t="shared" si="85"/>
        <v>0</v>
      </c>
      <c r="AK97" s="6">
        <f t="shared" si="85"/>
        <v>0</v>
      </c>
      <c r="AL97" s="6">
        <f t="shared" si="85"/>
        <v>0</v>
      </c>
      <c r="AM97" s="6">
        <f t="shared" si="85"/>
        <v>0</v>
      </c>
      <c r="AN97" s="6">
        <f t="shared" si="85"/>
        <v>0</v>
      </c>
      <c r="AO97" s="6">
        <f t="shared" si="85"/>
        <v>0</v>
      </c>
      <c r="AP97" s="6">
        <f t="shared" si="85"/>
        <v>0</v>
      </c>
      <c r="AQ97" s="6">
        <f t="shared" si="85"/>
        <v>0</v>
      </c>
      <c r="AR97" s="6">
        <f t="shared" si="85"/>
        <v>0</v>
      </c>
      <c r="AS97" s="6">
        <f t="shared" si="85"/>
        <v>0</v>
      </c>
      <c r="AT97" s="6">
        <f t="shared" si="85"/>
        <v>0</v>
      </c>
      <c r="AU97" s="6">
        <f t="shared" si="85"/>
        <v>0</v>
      </c>
      <c r="AV97" s="6">
        <f t="shared" si="85"/>
        <v>0</v>
      </c>
      <c r="AW97" s="6">
        <f t="shared" si="85"/>
        <v>0</v>
      </c>
      <c r="AX97" s="6">
        <f t="shared" si="85"/>
        <v>0</v>
      </c>
      <c r="AY97" s="6">
        <f t="shared" si="85"/>
        <v>0</v>
      </c>
      <c r="AZ97" s="6">
        <f t="shared" si="85"/>
        <v>0</v>
      </c>
      <c r="BA97" s="6">
        <f t="shared" si="85"/>
        <v>0</v>
      </c>
      <c r="BB97" s="6">
        <f t="shared" si="85"/>
        <v>0</v>
      </c>
      <c r="BC97" s="6">
        <f t="shared" si="85"/>
        <v>0</v>
      </c>
      <c r="BD97" s="6">
        <f t="shared" si="85"/>
        <v>0</v>
      </c>
      <c r="BE97" s="6">
        <f t="shared" si="85"/>
        <v>0</v>
      </c>
      <c r="BF97" s="6">
        <f t="shared" si="85"/>
        <v>0</v>
      </c>
      <c r="BG97" s="6">
        <f t="shared" si="85"/>
        <v>0</v>
      </c>
      <c r="BH97" s="6">
        <f t="shared" si="85"/>
        <v>0</v>
      </c>
      <c r="BI97" s="6">
        <f t="shared" si="85"/>
        <v>0</v>
      </c>
      <c r="BJ97" s="6">
        <f t="shared" si="85"/>
        <v>0</v>
      </c>
      <c r="BK97" s="6">
        <f t="shared" si="85"/>
        <v>0</v>
      </c>
      <c r="BL97" s="6">
        <f t="shared" si="85"/>
        <v>0</v>
      </c>
      <c r="BM97" s="6">
        <f t="shared" si="85"/>
        <v>0</v>
      </c>
      <c r="BN97" s="6">
        <f t="shared" si="85"/>
        <v>0</v>
      </c>
      <c r="BO97" s="6">
        <f t="shared" si="85"/>
        <v>0</v>
      </c>
      <c r="BP97" s="6">
        <f t="shared" si="85"/>
        <v>0</v>
      </c>
      <c r="BQ97" s="6">
        <f t="shared" si="85"/>
        <v>0</v>
      </c>
      <c r="BR97" s="6">
        <f t="shared" ref="BR97" si="93">BR24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Q98" si="94">SUM(D94:D97)</f>
        <v>0</v>
      </c>
      <c r="E98" s="47">
        <f t="shared" si="94"/>
        <v>0</v>
      </c>
      <c r="F98" s="47">
        <f t="shared" si="94"/>
        <v>2.1999999999999999E-2</v>
      </c>
      <c r="G98" s="47">
        <f t="shared" si="94"/>
        <v>0</v>
      </c>
      <c r="H98" s="47">
        <f t="shared" si="94"/>
        <v>0</v>
      </c>
      <c r="I98" s="47">
        <f t="shared" si="94"/>
        <v>0</v>
      </c>
      <c r="J98" s="47">
        <f t="shared" si="94"/>
        <v>0.02</v>
      </c>
      <c r="K98" s="47">
        <f t="shared" si="94"/>
        <v>1.0999999999999999E-2</v>
      </c>
      <c r="L98" s="47">
        <f t="shared" si="94"/>
        <v>0</v>
      </c>
      <c r="M98" s="47">
        <f t="shared" si="94"/>
        <v>0</v>
      </c>
      <c r="N98" s="47">
        <f t="shared" si="94"/>
        <v>0</v>
      </c>
      <c r="O98" s="47">
        <f t="shared" si="94"/>
        <v>0</v>
      </c>
      <c r="P98" s="47">
        <f t="shared" si="94"/>
        <v>0</v>
      </c>
      <c r="Q98" s="47">
        <f t="shared" si="94"/>
        <v>0</v>
      </c>
      <c r="R98" s="47">
        <f t="shared" si="94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95">SUM(W94:W97)</f>
        <v>0</v>
      </c>
      <c r="X98" s="47">
        <f t="shared" si="95"/>
        <v>0.1</v>
      </c>
      <c r="Y98" s="47">
        <f t="shared" si="94"/>
        <v>0</v>
      </c>
      <c r="Z98" s="47">
        <f t="shared" si="94"/>
        <v>0</v>
      </c>
      <c r="AA98" s="47">
        <f t="shared" si="94"/>
        <v>0</v>
      </c>
      <c r="AB98" s="47">
        <f t="shared" si="94"/>
        <v>0</v>
      </c>
      <c r="AC98" s="47">
        <f t="shared" si="94"/>
        <v>1.2999999999999999E-2</v>
      </c>
      <c r="AD98" s="47">
        <f t="shared" si="94"/>
        <v>0</v>
      </c>
      <c r="AE98" s="47">
        <f t="shared" si="94"/>
        <v>0</v>
      </c>
      <c r="AF98" s="47">
        <f t="shared" ref="AF98:AI98" si="96">SUM(AF94:AF97)</f>
        <v>0</v>
      </c>
      <c r="AG98" s="47">
        <f t="shared" si="96"/>
        <v>0</v>
      </c>
      <c r="AH98" s="47">
        <f t="shared" si="96"/>
        <v>0</v>
      </c>
      <c r="AI98" s="47">
        <f t="shared" si="96"/>
        <v>0</v>
      </c>
      <c r="AJ98" s="47">
        <f t="shared" si="94"/>
        <v>0</v>
      </c>
      <c r="AK98" s="47">
        <f t="shared" si="94"/>
        <v>0</v>
      </c>
      <c r="AL98" s="47">
        <f t="shared" si="94"/>
        <v>0</v>
      </c>
      <c r="AM98" s="47">
        <f t="shared" si="94"/>
        <v>4.8000000000000001E-2</v>
      </c>
      <c r="AN98" s="47">
        <f t="shared" si="94"/>
        <v>1.9591000000000001E-3</v>
      </c>
      <c r="AO98" s="47">
        <f t="shared" si="94"/>
        <v>0</v>
      </c>
      <c r="AP98" s="47">
        <f t="shared" si="94"/>
        <v>0</v>
      </c>
      <c r="AQ98" s="47">
        <f t="shared" si="94"/>
        <v>0</v>
      </c>
      <c r="AR98" s="47">
        <f t="shared" si="94"/>
        <v>0</v>
      </c>
      <c r="AS98" s="47">
        <f t="shared" si="94"/>
        <v>0</v>
      </c>
      <c r="AT98" s="47">
        <f t="shared" si="94"/>
        <v>0</v>
      </c>
      <c r="AU98" s="47">
        <f t="shared" si="94"/>
        <v>0</v>
      </c>
      <c r="AV98" s="47">
        <f t="shared" si="94"/>
        <v>0</v>
      </c>
      <c r="AW98" s="47">
        <f t="shared" si="94"/>
        <v>0</v>
      </c>
      <c r="AX98" s="47">
        <f t="shared" si="94"/>
        <v>0</v>
      </c>
      <c r="AY98" s="47">
        <f t="shared" si="94"/>
        <v>0</v>
      </c>
      <c r="AZ98" s="47">
        <f t="shared" si="94"/>
        <v>0</v>
      </c>
      <c r="BA98" s="47">
        <f t="shared" si="94"/>
        <v>0</v>
      </c>
      <c r="BB98" s="47">
        <f t="shared" si="94"/>
        <v>0</v>
      </c>
      <c r="BC98" s="47">
        <f t="shared" si="94"/>
        <v>0</v>
      </c>
      <c r="BD98" s="47">
        <f t="shared" si="94"/>
        <v>0</v>
      </c>
      <c r="BE98" s="47">
        <f t="shared" si="94"/>
        <v>0</v>
      </c>
      <c r="BF98" s="47">
        <f t="shared" si="94"/>
        <v>0</v>
      </c>
      <c r="BG98" s="47">
        <f t="shared" si="94"/>
        <v>0</v>
      </c>
      <c r="BH98" s="47">
        <f t="shared" si="94"/>
        <v>0</v>
      </c>
      <c r="BI98" s="47">
        <f t="shared" si="94"/>
        <v>0</v>
      </c>
      <c r="BJ98" s="47">
        <f t="shared" si="94"/>
        <v>0</v>
      </c>
      <c r="BK98" s="47">
        <f t="shared" si="94"/>
        <v>0</v>
      </c>
      <c r="BL98" s="47">
        <f t="shared" si="94"/>
        <v>0</v>
      </c>
      <c r="BM98" s="47">
        <f t="shared" si="94"/>
        <v>0</v>
      </c>
      <c r="BN98" s="47">
        <f t="shared" si="94"/>
        <v>0</v>
      </c>
      <c r="BO98" s="47">
        <f t="shared" si="94"/>
        <v>0</v>
      </c>
      <c r="BP98" s="47">
        <f t="shared" si="94"/>
        <v>0</v>
      </c>
      <c r="BQ98" s="47">
        <f t="shared" si="94"/>
        <v>2.0000000000000001E-4</v>
      </c>
      <c r="BR98" s="47">
        <f t="shared" ref="BR98" si="97">SUM(BR94:BR97)</f>
        <v>0</v>
      </c>
    </row>
    <row r="99" spans="1:72" ht="17.399999999999999" x14ac:dyDescent="0.35">
      <c r="A99" s="44"/>
      <c r="B99" s="45" t="s">
        <v>35</v>
      </c>
      <c r="C99" s="46"/>
      <c r="D99" s="48">
        <f t="shared" ref="D99:BQ99" si="98">PRODUCT(D98,$F$6)</f>
        <v>0</v>
      </c>
      <c r="E99" s="48">
        <f t="shared" si="98"/>
        <v>0</v>
      </c>
      <c r="F99" s="48">
        <f t="shared" si="98"/>
        <v>1.3199999999999998</v>
      </c>
      <c r="G99" s="48">
        <f t="shared" si="98"/>
        <v>0</v>
      </c>
      <c r="H99" s="48">
        <f t="shared" si="98"/>
        <v>0</v>
      </c>
      <c r="I99" s="48">
        <f t="shared" si="98"/>
        <v>0</v>
      </c>
      <c r="J99" s="48">
        <f t="shared" si="98"/>
        <v>1.2</v>
      </c>
      <c r="K99" s="48">
        <f t="shared" si="98"/>
        <v>0.65999999999999992</v>
      </c>
      <c r="L99" s="48">
        <f t="shared" si="98"/>
        <v>0</v>
      </c>
      <c r="M99" s="48">
        <f t="shared" si="98"/>
        <v>0</v>
      </c>
      <c r="N99" s="48">
        <f t="shared" si="98"/>
        <v>0</v>
      </c>
      <c r="O99" s="48">
        <f t="shared" si="98"/>
        <v>0</v>
      </c>
      <c r="P99" s="48">
        <f t="shared" si="98"/>
        <v>0</v>
      </c>
      <c r="Q99" s="48">
        <f t="shared" si="98"/>
        <v>0</v>
      </c>
      <c r="R99" s="48">
        <f t="shared" si="98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99">PRODUCT(W98,$F$6)</f>
        <v>0</v>
      </c>
      <c r="X99" s="48">
        <f t="shared" si="99"/>
        <v>6</v>
      </c>
      <c r="Y99" s="48">
        <f t="shared" si="98"/>
        <v>0</v>
      </c>
      <c r="Z99" s="48">
        <f t="shared" si="98"/>
        <v>0</v>
      </c>
      <c r="AA99" s="48">
        <f t="shared" si="98"/>
        <v>0</v>
      </c>
      <c r="AB99" s="48">
        <f t="shared" si="98"/>
        <v>0</v>
      </c>
      <c r="AC99" s="48">
        <f t="shared" si="98"/>
        <v>0.77999999999999992</v>
      </c>
      <c r="AD99" s="48">
        <f t="shared" si="98"/>
        <v>0</v>
      </c>
      <c r="AE99" s="48">
        <f t="shared" si="98"/>
        <v>0</v>
      </c>
      <c r="AF99" s="48">
        <f t="shared" ref="AF99:AI99" si="100">PRODUCT(AF98,$F$6)</f>
        <v>0</v>
      </c>
      <c r="AG99" s="48">
        <f t="shared" si="100"/>
        <v>0</v>
      </c>
      <c r="AH99" s="48">
        <f t="shared" si="100"/>
        <v>0</v>
      </c>
      <c r="AI99" s="48">
        <f t="shared" si="100"/>
        <v>0</v>
      </c>
      <c r="AJ99" s="48">
        <f t="shared" si="98"/>
        <v>0</v>
      </c>
      <c r="AK99" s="48">
        <f t="shared" si="98"/>
        <v>0</v>
      </c>
      <c r="AL99" s="48">
        <f t="shared" si="98"/>
        <v>0</v>
      </c>
      <c r="AM99" s="48">
        <f t="shared" si="98"/>
        <v>2.88</v>
      </c>
      <c r="AN99" s="48">
        <f t="shared" si="98"/>
        <v>0.11754600000000001</v>
      </c>
      <c r="AO99" s="48">
        <f t="shared" si="98"/>
        <v>0</v>
      </c>
      <c r="AP99" s="48">
        <f t="shared" si="98"/>
        <v>0</v>
      </c>
      <c r="AQ99" s="48">
        <f t="shared" si="98"/>
        <v>0</v>
      </c>
      <c r="AR99" s="48">
        <f t="shared" si="98"/>
        <v>0</v>
      </c>
      <c r="AS99" s="48">
        <f t="shared" si="98"/>
        <v>0</v>
      </c>
      <c r="AT99" s="48">
        <f t="shared" si="98"/>
        <v>0</v>
      </c>
      <c r="AU99" s="48">
        <f t="shared" si="98"/>
        <v>0</v>
      </c>
      <c r="AV99" s="48">
        <f t="shared" si="98"/>
        <v>0</v>
      </c>
      <c r="AW99" s="48">
        <f t="shared" si="98"/>
        <v>0</v>
      </c>
      <c r="AX99" s="48">
        <f t="shared" si="98"/>
        <v>0</v>
      </c>
      <c r="AY99" s="48">
        <f t="shared" si="98"/>
        <v>0</v>
      </c>
      <c r="AZ99" s="48">
        <f t="shared" si="98"/>
        <v>0</v>
      </c>
      <c r="BA99" s="48">
        <f t="shared" si="98"/>
        <v>0</v>
      </c>
      <c r="BB99" s="48">
        <f t="shared" si="98"/>
        <v>0</v>
      </c>
      <c r="BC99" s="48">
        <f t="shared" si="98"/>
        <v>0</v>
      </c>
      <c r="BD99" s="48">
        <f t="shared" si="98"/>
        <v>0</v>
      </c>
      <c r="BE99" s="48">
        <f t="shared" si="98"/>
        <v>0</v>
      </c>
      <c r="BF99" s="48">
        <f t="shared" si="98"/>
        <v>0</v>
      </c>
      <c r="BG99" s="48">
        <f t="shared" si="98"/>
        <v>0</v>
      </c>
      <c r="BH99" s="48">
        <f t="shared" si="98"/>
        <v>0</v>
      </c>
      <c r="BI99" s="48">
        <f t="shared" si="98"/>
        <v>0</v>
      </c>
      <c r="BJ99" s="48">
        <f t="shared" si="98"/>
        <v>0</v>
      </c>
      <c r="BK99" s="48">
        <f t="shared" si="98"/>
        <v>0</v>
      </c>
      <c r="BL99" s="48">
        <f t="shared" si="98"/>
        <v>0</v>
      </c>
      <c r="BM99" s="48">
        <f t="shared" si="98"/>
        <v>0</v>
      </c>
      <c r="BN99" s="48">
        <f t="shared" si="98"/>
        <v>0</v>
      </c>
      <c r="BO99" s="48">
        <f t="shared" si="98"/>
        <v>0</v>
      </c>
      <c r="BP99" s="48">
        <f t="shared" si="98"/>
        <v>0</v>
      </c>
      <c r="BQ99" s="48">
        <f t="shared" si="98"/>
        <v>1.2E-2</v>
      </c>
      <c r="BR99" s="48">
        <f t="shared" ref="BR99" si="101">PRODUCT(BR98,$F$6)</f>
        <v>0</v>
      </c>
    </row>
    <row r="103" spans="1:72" ht="17.399999999999999" x14ac:dyDescent="0.35">
      <c r="A103" s="27"/>
      <c r="B103" s="28" t="s">
        <v>26</v>
      </c>
      <c r="C103" s="29" t="s">
        <v>27</v>
      </c>
      <c r="D103" s="30">
        <f t="shared" ref="D103:BQ103" si="102">D46</f>
        <v>85.45</v>
      </c>
      <c r="E103" s="30">
        <f t="shared" si="102"/>
        <v>90</v>
      </c>
      <c r="F103" s="30">
        <f t="shared" si="102"/>
        <v>82</v>
      </c>
      <c r="G103" s="30">
        <f t="shared" si="102"/>
        <v>624</v>
      </c>
      <c r="H103" s="30">
        <f t="shared" si="102"/>
        <v>1490</v>
      </c>
      <c r="I103" s="30">
        <f t="shared" si="102"/>
        <v>720</v>
      </c>
      <c r="J103" s="30">
        <f t="shared" si="102"/>
        <v>90.57</v>
      </c>
      <c r="K103" s="30">
        <f t="shared" si="102"/>
        <v>1173.33</v>
      </c>
      <c r="L103" s="30">
        <f t="shared" si="102"/>
        <v>255.2</v>
      </c>
      <c r="M103" s="30">
        <f t="shared" si="102"/>
        <v>738</v>
      </c>
      <c r="N103" s="30">
        <f t="shared" si="102"/>
        <v>126.38</v>
      </c>
      <c r="O103" s="30">
        <f t="shared" si="102"/>
        <v>400.71</v>
      </c>
      <c r="P103" s="30">
        <f t="shared" si="102"/>
        <v>434.21</v>
      </c>
      <c r="Q103" s="30">
        <f t="shared" si="102"/>
        <v>400</v>
      </c>
      <c r="R103" s="30">
        <f t="shared" si="102"/>
        <v>1210</v>
      </c>
      <c r="S103" s="30">
        <f>S46</f>
        <v>207.5</v>
      </c>
      <c r="T103" s="30">
        <f>T46</f>
        <v>276.47000000000003</v>
      </c>
      <c r="U103" s="30">
        <f>U46</f>
        <v>852</v>
      </c>
      <c r="V103" s="30">
        <f>V46</f>
        <v>394.52</v>
      </c>
      <c r="W103" s="30">
        <f>W46</f>
        <v>329</v>
      </c>
      <c r="X103" s="30">
        <f t="shared" si="102"/>
        <v>11</v>
      </c>
      <c r="Y103" s="30">
        <f t="shared" si="102"/>
        <v>0</v>
      </c>
      <c r="Z103" s="30">
        <f t="shared" si="102"/>
        <v>492</v>
      </c>
      <c r="AA103" s="30">
        <f t="shared" si="102"/>
        <v>382</v>
      </c>
      <c r="AB103" s="30">
        <f t="shared" si="102"/>
        <v>341</v>
      </c>
      <c r="AC103" s="30">
        <f t="shared" si="102"/>
        <v>261</v>
      </c>
      <c r="AD103" s="30">
        <f t="shared" si="102"/>
        <v>125</v>
      </c>
      <c r="AE103" s="30">
        <f t="shared" si="102"/>
        <v>607</v>
      </c>
      <c r="AF103" s="30"/>
      <c r="AG103" s="30"/>
      <c r="AH103" s="30">
        <f t="shared" si="102"/>
        <v>225</v>
      </c>
      <c r="AI103" s="30"/>
      <c r="AJ103" s="30">
        <f t="shared" si="102"/>
        <v>227.27</v>
      </c>
      <c r="AK103" s="30">
        <f t="shared" si="102"/>
        <v>89</v>
      </c>
      <c r="AL103" s="30">
        <f t="shared" si="102"/>
        <v>62</v>
      </c>
      <c r="AM103" s="30">
        <f t="shared" si="102"/>
        <v>44.6</v>
      </c>
      <c r="AN103" s="30">
        <f t="shared" si="102"/>
        <v>240</v>
      </c>
      <c r="AO103" s="30">
        <f t="shared" si="102"/>
        <v>262</v>
      </c>
      <c r="AP103" s="30">
        <f t="shared" si="102"/>
        <v>0</v>
      </c>
      <c r="AQ103" s="30">
        <f t="shared" si="102"/>
        <v>428</v>
      </c>
      <c r="AR103" s="30">
        <f t="shared" si="102"/>
        <v>0</v>
      </c>
      <c r="AS103" s="30">
        <f t="shared" si="102"/>
        <v>240.23</v>
      </c>
      <c r="AT103" s="30">
        <f t="shared" si="102"/>
        <v>72.5</v>
      </c>
      <c r="AU103" s="30">
        <f t="shared" si="102"/>
        <v>69.33</v>
      </c>
      <c r="AV103" s="30">
        <f t="shared" si="102"/>
        <v>60.67</v>
      </c>
      <c r="AW103" s="30">
        <f t="shared" si="102"/>
        <v>68.569999999999993</v>
      </c>
      <c r="AX103" s="30">
        <f t="shared" si="102"/>
        <v>75.709999999999994</v>
      </c>
      <c r="AY103" s="30">
        <f t="shared" si="102"/>
        <v>53.75</v>
      </c>
      <c r="AZ103" s="30">
        <f t="shared" si="102"/>
        <v>81.430000000000007</v>
      </c>
      <c r="BA103" s="30">
        <f t="shared" si="102"/>
        <v>68.67</v>
      </c>
      <c r="BB103" s="30">
        <f t="shared" si="102"/>
        <v>60</v>
      </c>
      <c r="BC103" s="30">
        <f t="shared" si="102"/>
        <v>137.33000000000001</v>
      </c>
      <c r="BD103" s="30">
        <f t="shared" si="102"/>
        <v>319</v>
      </c>
      <c r="BE103" s="30">
        <f t="shared" si="102"/>
        <v>499</v>
      </c>
      <c r="BF103" s="30">
        <f t="shared" si="102"/>
        <v>578</v>
      </c>
      <c r="BG103" s="30">
        <f t="shared" si="102"/>
        <v>276</v>
      </c>
      <c r="BH103" s="30">
        <f t="shared" si="102"/>
        <v>499</v>
      </c>
      <c r="BI103" s="30">
        <f t="shared" si="102"/>
        <v>0</v>
      </c>
      <c r="BJ103" s="30">
        <f t="shared" si="102"/>
        <v>55</v>
      </c>
      <c r="BK103" s="30">
        <f t="shared" si="102"/>
        <v>36</v>
      </c>
      <c r="BL103" s="30">
        <f t="shared" si="102"/>
        <v>39</v>
      </c>
      <c r="BM103" s="30">
        <f t="shared" si="102"/>
        <v>56</v>
      </c>
      <c r="BN103" s="30">
        <f t="shared" si="102"/>
        <v>59</v>
      </c>
      <c r="BO103" s="30">
        <f t="shared" si="102"/>
        <v>314</v>
      </c>
      <c r="BP103" s="30">
        <f t="shared" si="102"/>
        <v>165.56</v>
      </c>
      <c r="BQ103" s="30">
        <f t="shared" si="102"/>
        <v>22</v>
      </c>
      <c r="BR103" s="30">
        <f t="shared" ref="BR103" si="103">BR46</f>
        <v>0</v>
      </c>
    </row>
    <row r="104" spans="1:72" ht="17.399999999999999" x14ac:dyDescent="0.35">
      <c r="B104" s="21" t="s">
        <v>28</v>
      </c>
      <c r="C104" s="22" t="s">
        <v>27</v>
      </c>
      <c r="D104" s="23">
        <f t="shared" ref="D104:BQ104" si="104">D103/1000</f>
        <v>8.5449999999999998E-2</v>
      </c>
      <c r="E104" s="23">
        <f t="shared" si="104"/>
        <v>0.09</v>
      </c>
      <c r="F104" s="23">
        <f t="shared" si="104"/>
        <v>8.2000000000000003E-2</v>
      </c>
      <c r="G104" s="23">
        <f t="shared" si="104"/>
        <v>0.624</v>
      </c>
      <c r="H104" s="23">
        <f t="shared" si="104"/>
        <v>1.49</v>
      </c>
      <c r="I104" s="23">
        <f t="shared" si="104"/>
        <v>0.72</v>
      </c>
      <c r="J104" s="23">
        <f t="shared" si="104"/>
        <v>9.0569999999999998E-2</v>
      </c>
      <c r="K104" s="23">
        <f t="shared" si="104"/>
        <v>1.17333</v>
      </c>
      <c r="L104" s="23">
        <f t="shared" si="104"/>
        <v>0.25519999999999998</v>
      </c>
      <c r="M104" s="23">
        <f t="shared" si="104"/>
        <v>0.73799999999999999</v>
      </c>
      <c r="N104" s="23">
        <f t="shared" si="104"/>
        <v>0.12637999999999999</v>
      </c>
      <c r="O104" s="23">
        <f t="shared" si="104"/>
        <v>0.40070999999999996</v>
      </c>
      <c r="P104" s="23">
        <f t="shared" si="104"/>
        <v>0.43420999999999998</v>
      </c>
      <c r="Q104" s="23">
        <f t="shared" si="104"/>
        <v>0.4</v>
      </c>
      <c r="R104" s="23">
        <f t="shared" si="104"/>
        <v>1.21</v>
      </c>
      <c r="S104" s="23">
        <f>S103/1000</f>
        <v>0.20749999999999999</v>
      </c>
      <c r="T104" s="23">
        <f>T103/1000</f>
        <v>0.27647000000000005</v>
      </c>
      <c r="U104" s="23">
        <f>U103/1000</f>
        <v>0.85199999999999998</v>
      </c>
      <c r="V104" s="23">
        <f>V103/1000</f>
        <v>0.39451999999999998</v>
      </c>
      <c r="W104" s="23">
        <f>W103/1000</f>
        <v>0.32900000000000001</v>
      </c>
      <c r="X104" s="23">
        <f t="shared" si="104"/>
        <v>1.0999999999999999E-2</v>
      </c>
      <c r="Y104" s="23">
        <f t="shared" si="104"/>
        <v>0</v>
      </c>
      <c r="Z104" s="23">
        <f t="shared" si="104"/>
        <v>0.49199999999999999</v>
      </c>
      <c r="AA104" s="23">
        <f t="shared" si="104"/>
        <v>0.38200000000000001</v>
      </c>
      <c r="AB104" s="23">
        <f t="shared" si="104"/>
        <v>0.34100000000000003</v>
      </c>
      <c r="AC104" s="23">
        <f t="shared" si="104"/>
        <v>0.26100000000000001</v>
      </c>
      <c r="AD104" s="23">
        <f t="shared" si="104"/>
        <v>0.125</v>
      </c>
      <c r="AE104" s="23">
        <f t="shared" si="104"/>
        <v>0.60699999999999998</v>
      </c>
      <c r="AF104" s="23">
        <f t="shared" ref="AF104:AI104" si="105">AF103/1000</f>
        <v>0</v>
      </c>
      <c r="AG104" s="23">
        <f t="shared" si="105"/>
        <v>0</v>
      </c>
      <c r="AH104" s="23">
        <f t="shared" si="105"/>
        <v>0.22500000000000001</v>
      </c>
      <c r="AI104" s="23">
        <f t="shared" si="105"/>
        <v>0</v>
      </c>
      <c r="AJ104" s="23">
        <f t="shared" si="104"/>
        <v>0.22727</v>
      </c>
      <c r="AK104" s="23">
        <f t="shared" si="104"/>
        <v>8.8999999999999996E-2</v>
      </c>
      <c r="AL104" s="23">
        <f t="shared" si="104"/>
        <v>6.2E-2</v>
      </c>
      <c r="AM104" s="23">
        <f t="shared" si="104"/>
        <v>4.4600000000000001E-2</v>
      </c>
      <c r="AN104" s="23">
        <f t="shared" si="104"/>
        <v>0.24</v>
      </c>
      <c r="AO104" s="23">
        <f t="shared" si="104"/>
        <v>0.26200000000000001</v>
      </c>
      <c r="AP104" s="23">
        <f t="shared" si="104"/>
        <v>0</v>
      </c>
      <c r="AQ104" s="23">
        <f t="shared" si="104"/>
        <v>0.42799999999999999</v>
      </c>
      <c r="AR104" s="23">
        <f t="shared" si="104"/>
        <v>0</v>
      </c>
      <c r="AS104" s="23">
        <f t="shared" si="104"/>
        <v>0.24023</v>
      </c>
      <c r="AT104" s="23">
        <f t="shared" si="104"/>
        <v>7.2499999999999995E-2</v>
      </c>
      <c r="AU104" s="23">
        <f t="shared" si="104"/>
        <v>6.9330000000000003E-2</v>
      </c>
      <c r="AV104" s="23">
        <f t="shared" si="104"/>
        <v>6.0670000000000002E-2</v>
      </c>
      <c r="AW104" s="23">
        <f t="shared" si="104"/>
        <v>6.8569999999999992E-2</v>
      </c>
      <c r="AX104" s="23">
        <f t="shared" si="104"/>
        <v>7.571E-2</v>
      </c>
      <c r="AY104" s="23">
        <f t="shared" si="104"/>
        <v>5.3749999999999999E-2</v>
      </c>
      <c r="AZ104" s="23">
        <f t="shared" si="104"/>
        <v>8.1430000000000002E-2</v>
      </c>
      <c r="BA104" s="23">
        <f t="shared" si="104"/>
        <v>6.8669999999999995E-2</v>
      </c>
      <c r="BB104" s="23">
        <f t="shared" si="104"/>
        <v>0.06</v>
      </c>
      <c r="BC104" s="23">
        <f t="shared" si="104"/>
        <v>0.13733000000000001</v>
      </c>
      <c r="BD104" s="23">
        <f t="shared" si="104"/>
        <v>0.31900000000000001</v>
      </c>
      <c r="BE104" s="23">
        <f t="shared" si="104"/>
        <v>0.499</v>
      </c>
      <c r="BF104" s="23">
        <f t="shared" si="104"/>
        <v>0.57799999999999996</v>
      </c>
      <c r="BG104" s="23">
        <f t="shared" si="104"/>
        <v>0.27600000000000002</v>
      </c>
      <c r="BH104" s="23">
        <f t="shared" si="104"/>
        <v>0.499</v>
      </c>
      <c r="BI104" s="23">
        <f t="shared" si="104"/>
        <v>0</v>
      </c>
      <c r="BJ104" s="23">
        <f t="shared" si="104"/>
        <v>5.5E-2</v>
      </c>
      <c r="BK104" s="23">
        <f t="shared" si="104"/>
        <v>3.5999999999999997E-2</v>
      </c>
      <c r="BL104" s="23">
        <f t="shared" si="104"/>
        <v>3.9E-2</v>
      </c>
      <c r="BM104" s="23">
        <f t="shared" si="104"/>
        <v>5.6000000000000001E-2</v>
      </c>
      <c r="BN104" s="23">
        <f t="shared" si="104"/>
        <v>5.8999999999999997E-2</v>
      </c>
      <c r="BO104" s="23">
        <f t="shared" si="104"/>
        <v>0.314</v>
      </c>
      <c r="BP104" s="23">
        <f t="shared" si="104"/>
        <v>0.16556000000000001</v>
      </c>
      <c r="BQ104" s="23">
        <f t="shared" si="104"/>
        <v>2.1999999999999999E-2</v>
      </c>
      <c r="BR104" s="23">
        <f t="shared" ref="BR104" si="106">BR103/1000</f>
        <v>0</v>
      </c>
    </row>
    <row r="105" spans="1:72" ht="17.399999999999999" x14ac:dyDescent="0.35">
      <c r="A105" s="31"/>
      <c r="B105" s="32" t="s">
        <v>29</v>
      </c>
      <c r="C105" s="111"/>
      <c r="D105" s="33">
        <f t="shared" ref="D105:BQ105" si="107">D99*D103</f>
        <v>0</v>
      </c>
      <c r="E105" s="33">
        <f t="shared" si="107"/>
        <v>0</v>
      </c>
      <c r="F105" s="33">
        <f t="shared" si="107"/>
        <v>108.23999999999998</v>
      </c>
      <c r="G105" s="33">
        <f t="shared" si="107"/>
        <v>0</v>
      </c>
      <c r="H105" s="33">
        <f t="shared" si="107"/>
        <v>0</v>
      </c>
      <c r="I105" s="33">
        <f t="shared" si="107"/>
        <v>0</v>
      </c>
      <c r="J105" s="33">
        <f t="shared" si="107"/>
        <v>108.68399999999998</v>
      </c>
      <c r="K105" s="33">
        <f t="shared" si="107"/>
        <v>774.39779999999985</v>
      </c>
      <c r="L105" s="33">
        <f t="shared" si="107"/>
        <v>0</v>
      </c>
      <c r="M105" s="33">
        <f t="shared" si="107"/>
        <v>0</v>
      </c>
      <c r="N105" s="33">
        <f t="shared" si="107"/>
        <v>0</v>
      </c>
      <c r="O105" s="33">
        <f t="shared" si="107"/>
        <v>0</v>
      </c>
      <c r="P105" s="33">
        <f t="shared" si="107"/>
        <v>0</v>
      </c>
      <c r="Q105" s="33">
        <f t="shared" si="107"/>
        <v>0</v>
      </c>
      <c r="R105" s="33">
        <f t="shared" si="107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107"/>
        <v>66</v>
      </c>
      <c r="Y105" s="33">
        <f t="shared" si="107"/>
        <v>0</v>
      </c>
      <c r="Z105" s="33">
        <f t="shared" si="107"/>
        <v>0</v>
      </c>
      <c r="AA105" s="33">
        <f t="shared" si="107"/>
        <v>0</v>
      </c>
      <c r="AB105" s="33">
        <f t="shared" si="107"/>
        <v>0</v>
      </c>
      <c r="AC105" s="33">
        <f t="shared" si="107"/>
        <v>203.57999999999998</v>
      </c>
      <c r="AD105" s="33">
        <f t="shared" si="107"/>
        <v>0</v>
      </c>
      <c r="AE105" s="33">
        <f t="shared" si="107"/>
        <v>0</v>
      </c>
      <c r="AF105" s="33">
        <f t="shared" ref="AF105:AI105" si="108">AF99*AF103</f>
        <v>0</v>
      </c>
      <c r="AG105" s="33">
        <f t="shared" si="108"/>
        <v>0</v>
      </c>
      <c r="AH105" s="33">
        <f t="shared" si="108"/>
        <v>0</v>
      </c>
      <c r="AI105" s="33">
        <f t="shared" si="108"/>
        <v>0</v>
      </c>
      <c r="AJ105" s="33">
        <f t="shared" si="107"/>
        <v>0</v>
      </c>
      <c r="AK105" s="33">
        <f t="shared" si="107"/>
        <v>0</v>
      </c>
      <c r="AL105" s="33">
        <f t="shared" si="107"/>
        <v>0</v>
      </c>
      <c r="AM105" s="33">
        <f t="shared" si="107"/>
        <v>128.44800000000001</v>
      </c>
      <c r="AN105" s="33">
        <f t="shared" si="107"/>
        <v>28.211040000000004</v>
      </c>
      <c r="AO105" s="33">
        <f t="shared" si="107"/>
        <v>0</v>
      </c>
      <c r="AP105" s="33">
        <f t="shared" si="107"/>
        <v>0</v>
      </c>
      <c r="AQ105" s="33">
        <f t="shared" si="107"/>
        <v>0</v>
      </c>
      <c r="AR105" s="33">
        <f t="shared" si="107"/>
        <v>0</v>
      </c>
      <c r="AS105" s="33">
        <f t="shared" si="107"/>
        <v>0</v>
      </c>
      <c r="AT105" s="33">
        <f t="shared" si="107"/>
        <v>0</v>
      </c>
      <c r="AU105" s="33">
        <f t="shared" si="107"/>
        <v>0</v>
      </c>
      <c r="AV105" s="33">
        <f t="shared" si="107"/>
        <v>0</v>
      </c>
      <c r="AW105" s="33">
        <f t="shared" si="107"/>
        <v>0</v>
      </c>
      <c r="AX105" s="33">
        <f t="shared" si="107"/>
        <v>0</v>
      </c>
      <c r="AY105" s="33">
        <f t="shared" si="107"/>
        <v>0</v>
      </c>
      <c r="AZ105" s="33">
        <f t="shared" si="107"/>
        <v>0</v>
      </c>
      <c r="BA105" s="33">
        <f t="shared" si="107"/>
        <v>0</v>
      </c>
      <c r="BB105" s="33">
        <f t="shared" si="107"/>
        <v>0</v>
      </c>
      <c r="BC105" s="33">
        <f t="shared" si="107"/>
        <v>0</v>
      </c>
      <c r="BD105" s="33">
        <f t="shared" si="107"/>
        <v>0</v>
      </c>
      <c r="BE105" s="33">
        <f t="shared" si="107"/>
        <v>0</v>
      </c>
      <c r="BF105" s="33">
        <f t="shared" si="107"/>
        <v>0</v>
      </c>
      <c r="BG105" s="33">
        <f t="shared" si="107"/>
        <v>0</v>
      </c>
      <c r="BH105" s="33">
        <f t="shared" si="107"/>
        <v>0</v>
      </c>
      <c r="BI105" s="33">
        <f t="shared" si="107"/>
        <v>0</v>
      </c>
      <c r="BJ105" s="33">
        <f t="shared" si="107"/>
        <v>0</v>
      </c>
      <c r="BK105" s="33">
        <f t="shared" si="107"/>
        <v>0</v>
      </c>
      <c r="BL105" s="33">
        <f t="shared" si="107"/>
        <v>0</v>
      </c>
      <c r="BM105" s="33">
        <f t="shared" si="107"/>
        <v>0</v>
      </c>
      <c r="BN105" s="33">
        <f t="shared" si="107"/>
        <v>0</v>
      </c>
      <c r="BO105" s="33">
        <f t="shared" si="107"/>
        <v>0</v>
      </c>
      <c r="BP105" s="33">
        <f t="shared" si="107"/>
        <v>0</v>
      </c>
      <c r="BQ105" s="33">
        <f t="shared" si="107"/>
        <v>0.26400000000000001</v>
      </c>
      <c r="BR105" s="33">
        <f t="shared" ref="BR105" si="109">BR99*BR103</f>
        <v>0</v>
      </c>
      <c r="BS105" s="34">
        <f>SUM(D105:BQ105)</f>
        <v>1417.8248399999995</v>
      </c>
      <c r="BT105" s="35">
        <f>BS105/$C$21</f>
        <v>23.630413999999991</v>
      </c>
    </row>
    <row r="106" spans="1:72" ht="17.399999999999999" x14ac:dyDescent="0.35">
      <c r="A106" s="31"/>
      <c r="B106" s="32" t="s">
        <v>30</v>
      </c>
      <c r="C106" s="111"/>
      <c r="D106" s="33">
        <f t="shared" ref="D106:BQ106" si="110">D99*D103</f>
        <v>0</v>
      </c>
      <c r="E106" s="33">
        <f t="shared" si="110"/>
        <v>0</v>
      </c>
      <c r="F106" s="33">
        <f t="shared" si="110"/>
        <v>108.23999999999998</v>
      </c>
      <c r="G106" s="33">
        <f t="shared" si="110"/>
        <v>0</v>
      </c>
      <c r="H106" s="33">
        <f t="shared" si="110"/>
        <v>0</v>
      </c>
      <c r="I106" s="33">
        <f t="shared" si="110"/>
        <v>0</v>
      </c>
      <c r="J106" s="33">
        <f t="shared" si="110"/>
        <v>108.68399999999998</v>
      </c>
      <c r="K106" s="33">
        <f t="shared" si="110"/>
        <v>774.39779999999985</v>
      </c>
      <c r="L106" s="33">
        <f t="shared" si="110"/>
        <v>0</v>
      </c>
      <c r="M106" s="33">
        <f t="shared" si="110"/>
        <v>0</v>
      </c>
      <c r="N106" s="33">
        <f t="shared" si="110"/>
        <v>0</v>
      </c>
      <c r="O106" s="33">
        <f t="shared" si="110"/>
        <v>0</v>
      </c>
      <c r="P106" s="33">
        <f t="shared" si="110"/>
        <v>0</v>
      </c>
      <c r="Q106" s="33">
        <f t="shared" si="110"/>
        <v>0</v>
      </c>
      <c r="R106" s="33">
        <f t="shared" si="110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110"/>
        <v>66</v>
      </c>
      <c r="Y106" s="33">
        <f t="shared" si="110"/>
        <v>0</v>
      </c>
      <c r="Z106" s="33">
        <f t="shared" si="110"/>
        <v>0</v>
      </c>
      <c r="AA106" s="33">
        <f t="shared" si="110"/>
        <v>0</v>
      </c>
      <c r="AB106" s="33">
        <f t="shared" si="110"/>
        <v>0</v>
      </c>
      <c r="AC106" s="33">
        <f t="shared" si="110"/>
        <v>203.57999999999998</v>
      </c>
      <c r="AD106" s="33">
        <f t="shared" si="110"/>
        <v>0</v>
      </c>
      <c r="AE106" s="33">
        <f t="shared" si="110"/>
        <v>0</v>
      </c>
      <c r="AF106" s="33">
        <f t="shared" ref="AF106:AI106" si="111">AF99*AF103</f>
        <v>0</v>
      </c>
      <c r="AG106" s="33">
        <f t="shared" si="111"/>
        <v>0</v>
      </c>
      <c r="AH106" s="33">
        <f t="shared" si="111"/>
        <v>0</v>
      </c>
      <c r="AI106" s="33">
        <f t="shared" si="111"/>
        <v>0</v>
      </c>
      <c r="AJ106" s="33">
        <f t="shared" si="110"/>
        <v>0</v>
      </c>
      <c r="AK106" s="33">
        <f t="shared" si="110"/>
        <v>0</v>
      </c>
      <c r="AL106" s="33">
        <f t="shared" si="110"/>
        <v>0</v>
      </c>
      <c r="AM106" s="33">
        <f t="shared" si="110"/>
        <v>128.44800000000001</v>
      </c>
      <c r="AN106" s="33">
        <f t="shared" si="110"/>
        <v>28.211040000000004</v>
      </c>
      <c r="AO106" s="33">
        <f t="shared" si="110"/>
        <v>0</v>
      </c>
      <c r="AP106" s="33">
        <f t="shared" si="110"/>
        <v>0</v>
      </c>
      <c r="AQ106" s="33">
        <f t="shared" si="110"/>
        <v>0</v>
      </c>
      <c r="AR106" s="33">
        <f t="shared" si="110"/>
        <v>0</v>
      </c>
      <c r="AS106" s="33">
        <f t="shared" si="110"/>
        <v>0</v>
      </c>
      <c r="AT106" s="33">
        <f t="shared" si="110"/>
        <v>0</v>
      </c>
      <c r="AU106" s="33">
        <f t="shared" si="110"/>
        <v>0</v>
      </c>
      <c r="AV106" s="33">
        <f t="shared" si="110"/>
        <v>0</v>
      </c>
      <c r="AW106" s="33">
        <f t="shared" si="110"/>
        <v>0</v>
      </c>
      <c r="AX106" s="33">
        <f t="shared" si="110"/>
        <v>0</v>
      </c>
      <c r="AY106" s="33">
        <f t="shared" si="110"/>
        <v>0</v>
      </c>
      <c r="AZ106" s="33">
        <f t="shared" si="110"/>
        <v>0</v>
      </c>
      <c r="BA106" s="33">
        <f t="shared" si="110"/>
        <v>0</v>
      </c>
      <c r="BB106" s="33">
        <f t="shared" si="110"/>
        <v>0</v>
      </c>
      <c r="BC106" s="33">
        <f t="shared" si="110"/>
        <v>0</v>
      </c>
      <c r="BD106" s="33">
        <f t="shared" si="110"/>
        <v>0</v>
      </c>
      <c r="BE106" s="33">
        <f t="shared" si="110"/>
        <v>0</v>
      </c>
      <c r="BF106" s="33">
        <f t="shared" si="110"/>
        <v>0</v>
      </c>
      <c r="BG106" s="33">
        <f t="shared" si="110"/>
        <v>0</v>
      </c>
      <c r="BH106" s="33">
        <f t="shared" si="110"/>
        <v>0</v>
      </c>
      <c r="BI106" s="33">
        <f t="shared" si="110"/>
        <v>0</v>
      </c>
      <c r="BJ106" s="33">
        <f t="shared" si="110"/>
        <v>0</v>
      </c>
      <c r="BK106" s="33">
        <f t="shared" si="110"/>
        <v>0</v>
      </c>
      <c r="BL106" s="33">
        <f t="shared" si="110"/>
        <v>0</v>
      </c>
      <c r="BM106" s="33">
        <f t="shared" si="110"/>
        <v>0</v>
      </c>
      <c r="BN106" s="33">
        <f t="shared" si="110"/>
        <v>0</v>
      </c>
      <c r="BO106" s="33">
        <f t="shared" si="110"/>
        <v>0</v>
      </c>
      <c r="BP106" s="33">
        <f t="shared" si="110"/>
        <v>0</v>
      </c>
      <c r="BQ106" s="33">
        <f t="shared" si="110"/>
        <v>0.26400000000000001</v>
      </c>
      <c r="BR106" s="33">
        <f t="shared" ref="BR106" si="112">BR99*BR103</f>
        <v>0</v>
      </c>
      <c r="BS106" s="34">
        <f>SUM(D106:BQ106)</f>
        <v>1417.8248399999995</v>
      </c>
      <c r="BT106" s="35">
        <f>BS106/$C$9</f>
        <v>23.630413999999991</v>
      </c>
    </row>
    <row r="108" spans="1:72" x14ac:dyDescent="0.3">
      <c r="J108" t="s">
        <v>33</v>
      </c>
      <c r="K108" t="s">
        <v>2</v>
      </c>
      <c r="V108" t="s">
        <v>36</v>
      </c>
      <c r="AK108" s="2">
        <v>0</v>
      </c>
    </row>
    <row r="109" spans="1:72" ht="15" customHeight="1" x14ac:dyDescent="0.3">
      <c r="A109" s="94"/>
      <c r="B109" s="4" t="s">
        <v>3</v>
      </c>
      <c r="C109" s="90" t="s">
        <v>4</v>
      </c>
      <c r="D109" s="90" t="str">
        <f t="shared" ref="D109:BQ109" si="113">D55</f>
        <v>Хлеб пшеничный</v>
      </c>
      <c r="E109" s="90" t="str">
        <f t="shared" si="113"/>
        <v>Хлеб ржано-пшеничный</v>
      </c>
      <c r="F109" s="90" t="str">
        <f t="shared" si="113"/>
        <v>Сахар</v>
      </c>
      <c r="G109" s="90" t="str">
        <f t="shared" si="113"/>
        <v>Чай</v>
      </c>
      <c r="H109" s="90" t="str">
        <f t="shared" si="113"/>
        <v>Какао</v>
      </c>
      <c r="I109" s="90" t="str">
        <f t="shared" si="113"/>
        <v>Кофейный напиток</v>
      </c>
      <c r="J109" s="90" t="str">
        <f t="shared" si="113"/>
        <v>Молоко 2,5%</v>
      </c>
      <c r="K109" s="90" t="str">
        <f t="shared" si="113"/>
        <v>Масло сливочное</v>
      </c>
      <c r="L109" s="90" t="str">
        <f t="shared" si="113"/>
        <v>Сметана 15%</v>
      </c>
      <c r="M109" s="90" t="str">
        <f t="shared" si="113"/>
        <v>Молоко сухое</v>
      </c>
      <c r="N109" s="90" t="str">
        <f t="shared" si="113"/>
        <v>Снежок 2,5 %</v>
      </c>
      <c r="O109" s="90" t="str">
        <f t="shared" si="113"/>
        <v>Творог 5%</v>
      </c>
      <c r="P109" s="90" t="str">
        <f t="shared" si="113"/>
        <v>Молоко сгущенное</v>
      </c>
      <c r="Q109" s="90" t="str">
        <f t="shared" si="113"/>
        <v xml:space="preserve">Джем Сава </v>
      </c>
      <c r="R109" s="90" t="str">
        <f t="shared" si="113"/>
        <v>Сыр</v>
      </c>
      <c r="S109" s="90" t="str">
        <f>S55</f>
        <v>Зеленый горошек</v>
      </c>
      <c r="T109" s="90" t="str">
        <f>T55</f>
        <v>Кукуруза консервирован.</v>
      </c>
      <c r="U109" s="90" t="str">
        <f>U55</f>
        <v>Консервы рыбные</v>
      </c>
      <c r="V109" s="90" t="str">
        <f>V55</f>
        <v>Огурцы консервирован.</v>
      </c>
      <c r="W109" s="90" t="str">
        <f>W55</f>
        <v>Огурцы свежие</v>
      </c>
      <c r="X109" s="90" t="str">
        <f t="shared" si="113"/>
        <v>Яйцо</v>
      </c>
      <c r="Y109" s="90" t="str">
        <f t="shared" si="113"/>
        <v>Икра кабачковая</v>
      </c>
      <c r="Z109" s="90" t="str">
        <f t="shared" si="113"/>
        <v>Изюм</v>
      </c>
      <c r="AA109" s="90" t="str">
        <f t="shared" si="113"/>
        <v>Курага</v>
      </c>
      <c r="AB109" s="90" t="str">
        <f t="shared" si="113"/>
        <v>Чернослив</v>
      </c>
      <c r="AC109" s="90" t="str">
        <f t="shared" si="113"/>
        <v>Шиповник</v>
      </c>
      <c r="AD109" s="90" t="str">
        <f t="shared" si="113"/>
        <v>Сухофрукты</v>
      </c>
      <c r="AE109" s="90" t="str">
        <f t="shared" si="113"/>
        <v>Ягода свежемороженная</v>
      </c>
      <c r="AF109" s="90" t="str">
        <f t="shared" ref="AF109:AI109" si="114">AF55</f>
        <v>Апельсин</v>
      </c>
      <c r="AG109" s="90" t="str">
        <f t="shared" si="114"/>
        <v>Банан</v>
      </c>
      <c r="AH109" s="90" t="str">
        <f t="shared" si="114"/>
        <v>Лимон</v>
      </c>
      <c r="AI109" s="90" t="str">
        <f t="shared" si="114"/>
        <v>Яблоко</v>
      </c>
      <c r="AJ109" s="90" t="str">
        <f t="shared" si="113"/>
        <v>Кисель</v>
      </c>
      <c r="AK109" s="90" t="str">
        <f t="shared" si="113"/>
        <v xml:space="preserve">Сок </v>
      </c>
      <c r="AL109" s="90" t="str">
        <f t="shared" si="113"/>
        <v>Макаронные изделия</v>
      </c>
      <c r="AM109" s="90" t="str">
        <f t="shared" si="113"/>
        <v>Мука</v>
      </c>
      <c r="AN109" s="90" t="str">
        <f t="shared" si="113"/>
        <v>Дрожжи</v>
      </c>
      <c r="AO109" s="90" t="str">
        <f t="shared" si="113"/>
        <v>Печенье</v>
      </c>
      <c r="AP109" s="90" t="str">
        <f t="shared" si="113"/>
        <v>Пряники</v>
      </c>
      <c r="AQ109" s="90" t="str">
        <f t="shared" si="113"/>
        <v>Вафли</v>
      </c>
      <c r="AR109" s="90" t="str">
        <f t="shared" si="113"/>
        <v>Конфеты</v>
      </c>
      <c r="AS109" s="90" t="str">
        <f t="shared" si="113"/>
        <v>Повидло Сава</v>
      </c>
      <c r="AT109" s="90" t="str">
        <f t="shared" si="113"/>
        <v>Крупа геркулес</v>
      </c>
      <c r="AU109" s="90" t="str">
        <f t="shared" si="113"/>
        <v>Крупа горох</v>
      </c>
      <c r="AV109" s="90" t="str">
        <f t="shared" si="113"/>
        <v>Крупа гречневая</v>
      </c>
      <c r="AW109" s="90" t="str">
        <f t="shared" si="113"/>
        <v>Крупа кукурузная</v>
      </c>
      <c r="AX109" s="90" t="str">
        <f t="shared" si="113"/>
        <v>Крупа манная</v>
      </c>
      <c r="AY109" s="90" t="str">
        <f t="shared" si="113"/>
        <v>Крупа перловая</v>
      </c>
      <c r="AZ109" s="90" t="str">
        <f t="shared" si="113"/>
        <v>Крупа пшеничная</v>
      </c>
      <c r="BA109" s="90" t="str">
        <f t="shared" si="113"/>
        <v>Крупа пшено</v>
      </c>
      <c r="BB109" s="90" t="str">
        <f t="shared" si="113"/>
        <v>Крупа ячневая</v>
      </c>
      <c r="BC109" s="90" t="str">
        <f t="shared" si="113"/>
        <v>Рис</v>
      </c>
      <c r="BD109" s="90" t="str">
        <f t="shared" si="113"/>
        <v>Цыпленок бройлер</v>
      </c>
      <c r="BE109" s="90" t="str">
        <f t="shared" si="113"/>
        <v>Филе куриное</v>
      </c>
      <c r="BF109" s="90" t="str">
        <f t="shared" si="113"/>
        <v>Фарш говяжий</v>
      </c>
      <c r="BG109" s="90" t="str">
        <f t="shared" si="113"/>
        <v>Печень куриная</v>
      </c>
      <c r="BH109" s="90" t="str">
        <f t="shared" si="113"/>
        <v>Филе минтая</v>
      </c>
      <c r="BI109" s="90" t="str">
        <f t="shared" si="113"/>
        <v>Филе сельди слабосол.</v>
      </c>
      <c r="BJ109" s="90" t="str">
        <f t="shared" si="113"/>
        <v>Картофель</v>
      </c>
      <c r="BK109" s="90" t="str">
        <f t="shared" si="113"/>
        <v>Морковь</v>
      </c>
      <c r="BL109" s="90" t="str">
        <f t="shared" si="113"/>
        <v>Лук</v>
      </c>
      <c r="BM109" s="90" t="str">
        <f t="shared" si="113"/>
        <v>Капуста</v>
      </c>
      <c r="BN109" s="90" t="str">
        <f t="shared" si="113"/>
        <v>Свекла</v>
      </c>
      <c r="BO109" s="90" t="str">
        <f t="shared" si="113"/>
        <v>Томатная паста</v>
      </c>
      <c r="BP109" s="90" t="str">
        <f t="shared" si="113"/>
        <v>Масло растительное</v>
      </c>
      <c r="BQ109" s="90" t="str">
        <f t="shared" si="113"/>
        <v>Соль</v>
      </c>
      <c r="BR109" s="90" t="str">
        <f t="shared" ref="BR109" si="115">BR55</f>
        <v>Аскорбиновая кислота</v>
      </c>
      <c r="BS109" s="108" t="s">
        <v>5</v>
      </c>
      <c r="BT109" s="108" t="s">
        <v>6</v>
      </c>
    </row>
    <row r="110" spans="1:72" ht="36" customHeight="1" x14ac:dyDescent="0.3">
      <c r="A110" s="95"/>
      <c r="B110" s="5" t="s">
        <v>7</v>
      </c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109"/>
      <c r="BT110" s="109"/>
    </row>
    <row r="111" spans="1:72" ht="15" customHeight="1" x14ac:dyDescent="0.3">
      <c r="A111" s="110" t="s">
        <v>21</v>
      </c>
      <c r="B111" s="20" t="s">
        <v>38</v>
      </c>
      <c r="C111" s="98">
        <f>$F$6</f>
        <v>60</v>
      </c>
      <c r="D111" s="6">
        <f t="shared" ref="D111:BQ115" si="116">D26</f>
        <v>0</v>
      </c>
      <c r="E111" s="6">
        <f t="shared" si="116"/>
        <v>0</v>
      </c>
      <c r="F111" s="6">
        <f t="shared" si="116"/>
        <v>2E-3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0.154</v>
      </c>
      <c r="K111" s="6">
        <f t="shared" si="116"/>
        <v>1E-3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ref="AF111:AI114" si="117">AF26</f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1.6E-2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5.0000000000000001E-4</v>
      </c>
      <c r="BR111" s="6">
        <f t="shared" ref="BR111:BR114" si="118">BR26</f>
        <v>0</v>
      </c>
    </row>
    <row r="112" spans="1:72" x14ac:dyDescent="0.3">
      <c r="A112" s="106"/>
      <c r="B112" t="s">
        <v>15</v>
      </c>
      <c r="C112" s="99"/>
      <c r="D112" s="6">
        <f t="shared" si="116"/>
        <v>0.02</v>
      </c>
      <c r="E112" s="6">
        <f t="shared" si="116"/>
        <v>0</v>
      </c>
      <c r="F112" s="6">
        <f t="shared" si="116"/>
        <v>0</v>
      </c>
      <c r="G112" s="6">
        <f t="shared" si="116"/>
        <v>0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x14ac:dyDescent="0.3">
      <c r="A113" s="106"/>
      <c r="B113" s="11" t="s">
        <v>23</v>
      </c>
      <c r="C113" s="99"/>
      <c r="D113" s="6">
        <f t="shared" si="116"/>
        <v>0</v>
      </c>
      <c r="E113" s="6">
        <f t="shared" si="116"/>
        <v>0</v>
      </c>
      <c r="F113" s="6">
        <f t="shared" si="116"/>
        <v>1.2E-2</v>
      </c>
      <c r="G113" s="6">
        <f t="shared" si="116"/>
        <v>5.9999999999999995E-4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106"/>
      <c r="B114" s="10"/>
      <c r="C114" s="99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si="116"/>
        <v>0</v>
      </c>
      <c r="H114" s="6">
        <f t="shared" si="116"/>
        <v>0</v>
      </c>
      <c r="I114" s="6">
        <f t="shared" si="116"/>
        <v>0</v>
      </c>
      <c r="J114" s="6">
        <f t="shared" si="116"/>
        <v>0</v>
      </c>
      <c r="K114" s="6">
        <f t="shared" si="116"/>
        <v>0</v>
      </c>
      <c r="L114" s="6">
        <f t="shared" si="116"/>
        <v>0</v>
      </c>
      <c r="M114" s="6">
        <f t="shared" si="116"/>
        <v>0</v>
      </c>
      <c r="N114" s="6">
        <f t="shared" si="116"/>
        <v>0</v>
      </c>
      <c r="O114" s="6">
        <f t="shared" si="116"/>
        <v>0</v>
      </c>
      <c r="P114" s="6">
        <f t="shared" si="116"/>
        <v>0</v>
      </c>
      <c r="Q114" s="6">
        <f t="shared" si="116"/>
        <v>0</v>
      </c>
      <c r="R114" s="6">
        <f t="shared" si="116"/>
        <v>0</v>
      </c>
      <c r="S114" s="6">
        <f t="shared" si="116"/>
        <v>0</v>
      </c>
      <c r="T114" s="6">
        <f t="shared" si="116"/>
        <v>0</v>
      </c>
      <c r="U114" s="6">
        <f t="shared" si="116"/>
        <v>0</v>
      </c>
      <c r="V114" s="6">
        <f t="shared" si="116"/>
        <v>0</v>
      </c>
      <c r="W114" s="6">
        <f t="shared" si="116"/>
        <v>0</v>
      </c>
      <c r="X114" s="6">
        <f t="shared" si="116"/>
        <v>0</v>
      </c>
      <c r="Y114" s="6">
        <f t="shared" si="116"/>
        <v>0</v>
      </c>
      <c r="Z114" s="6">
        <f t="shared" si="116"/>
        <v>0</v>
      </c>
      <c r="AA114" s="6">
        <f t="shared" si="116"/>
        <v>0</v>
      </c>
      <c r="AB114" s="6">
        <f t="shared" si="116"/>
        <v>0</v>
      </c>
      <c r="AC114" s="6">
        <f t="shared" si="116"/>
        <v>0</v>
      </c>
      <c r="AD114" s="6">
        <f t="shared" si="116"/>
        <v>0</v>
      </c>
      <c r="AE114" s="6">
        <f t="shared" si="116"/>
        <v>0</v>
      </c>
      <c r="AF114" s="6">
        <f t="shared" si="117"/>
        <v>0</v>
      </c>
      <c r="AG114" s="6">
        <f t="shared" si="117"/>
        <v>0</v>
      </c>
      <c r="AH114" s="6">
        <f t="shared" si="117"/>
        <v>0</v>
      </c>
      <c r="AI114" s="6">
        <f t="shared" si="117"/>
        <v>0</v>
      </c>
      <c r="AJ114" s="6">
        <f t="shared" si="116"/>
        <v>0</v>
      </c>
      <c r="AK114" s="6">
        <f t="shared" si="116"/>
        <v>0</v>
      </c>
      <c r="AL114" s="6">
        <f t="shared" si="116"/>
        <v>0</v>
      </c>
      <c r="AM114" s="6">
        <f t="shared" si="116"/>
        <v>0</v>
      </c>
      <c r="AN114" s="6">
        <f t="shared" si="116"/>
        <v>0</v>
      </c>
      <c r="AO114" s="6">
        <f t="shared" si="116"/>
        <v>0</v>
      </c>
      <c r="AP114" s="6">
        <f t="shared" si="116"/>
        <v>0</v>
      </c>
      <c r="AQ114" s="6">
        <f t="shared" si="116"/>
        <v>0</v>
      </c>
      <c r="AR114" s="6">
        <f t="shared" si="116"/>
        <v>0</v>
      </c>
      <c r="AS114" s="6">
        <f t="shared" si="116"/>
        <v>0</v>
      </c>
      <c r="AT114" s="6">
        <f t="shared" si="116"/>
        <v>0</v>
      </c>
      <c r="AU114" s="6">
        <f t="shared" si="116"/>
        <v>0</v>
      </c>
      <c r="AV114" s="6">
        <f t="shared" si="116"/>
        <v>0</v>
      </c>
      <c r="AW114" s="6">
        <f t="shared" si="116"/>
        <v>0</v>
      </c>
      <c r="AX114" s="6">
        <f t="shared" si="116"/>
        <v>0</v>
      </c>
      <c r="AY114" s="6">
        <f t="shared" si="116"/>
        <v>0</v>
      </c>
      <c r="AZ114" s="6">
        <f t="shared" si="116"/>
        <v>0</v>
      </c>
      <c r="BA114" s="6">
        <f t="shared" si="116"/>
        <v>0</v>
      </c>
      <c r="BB114" s="6">
        <f t="shared" si="116"/>
        <v>0</v>
      </c>
      <c r="BC114" s="6">
        <f t="shared" si="116"/>
        <v>0</v>
      </c>
      <c r="BD114" s="6">
        <f t="shared" si="116"/>
        <v>0</v>
      </c>
      <c r="BE114" s="6">
        <f t="shared" si="116"/>
        <v>0</v>
      </c>
      <c r="BF114" s="6">
        <f t="shared" si="116"/>
        <v>0</v>
      </c>
      <c r="BG114" s="6">
        <f t="shared" si="116"/>
        <v>0</v>
      </c>
      <c r="BH114" s="6">
        <f t="shared" si="116"/>
        <v>0</v>
      </c>
      <c r="BI114" s="6">
        <f t="shared" si="116"/>
        <v>0</v>
      </c>
      <c r="BJ114" s="6">
        <f t="shared" si="116"/>
        <v>0</v>
      </c>
      <c r="BK114" s="6">
        <f t="shared" si="116"/>
        <v>0</v>
      </c>
      <c r="BL114" s="6">
        <f t="shared" si="116"/>
        <v>0</v>
      </c>
      <c r="BM114" s="6">
        <f t="shared" si="116"/>
        <v>0</v>
      </c>
      <c r="BN114" s="6">
        <f t="shared" si="116"/>
        <v>0</v>
      </c>
      <c r="BO114" s="6">
        <f t="shared" si="116"/>
        <v>0</v>
      </c>
      <c r="BP114" s="6">
        <f t="shared" si="116"/>
        <v>0</v>
      </c>
      <c r="BQ114" s="6">
        <f t="shared" si="116"/>
        <v>0</v>
      </c>
      <c r="BR114" s="6">
        <f t="shared" si="118"/>
        <v>0</v>
      </c>
    </row>
    <row r="115" spans="1:72" ht="15" customHeight="1" x14ac:dyDescent="0.3">
      <c r="A115" s="107"/>
      <c r="B115" s="6"/>
      <c r="C115" s="100"/>
      <c r="D115" s="6">
        <f t="shared" si="116"/>
        <v>0</v>
      </c>
      <c r="E115" s="6">
        <f t="shared" si="116"/>
        <v>0</v>
      </c>
      <c r="F115" s="6">
        <f t="shared" si="116"/>
        <v>0</v>
      </c>
      <c r="G115" s="6">
        <f t="shared" ref="G115:BQ115" si="119">G30</f>
        <v>0</v>
      </c>
      <c r="H115" s="6">
        <f t="shared" si="119"/>
        <v>0</v>
      </c>
      <c r="I115" s="6">
        <f t="shared" si="119"/>
        <v>0</v>
      </c>
      <c r="J115" s="6">
        <f t="shared" si="119"/>
        <v>0</v>
      </c>
      <c r="K115" s="6">
        <f t="shared" si="119"/>
        <v>0</v>
      </c>
      <c r="L115" s="6">
        <f t="shared" si="119"/>
        <v>0</v>
      </c>
      <c r="M115" s="6">
        <f t="shared" si="119"/>
        <v>0</v>
      </c>
      <c r="N115" s="6">
        <f t="shared" si="119"/>
        <v>0</v>
      </c>
      <c r="O115" s="6">
        <f t="shared" si="119"/>
        <v>0</v>
      </c>
      <c r="P115" s="6">
        <f t="shared" si="119"/>
        <v>0</v>
      </c>
      <c r="Q115" s="6">
        <f t="shared" si="119"/>
        <v>0</v>
      </c>
      <c r="R115" s="6">
        <f t="shared" si="119"/>
        <v>0</v>
      </c>
      <c r="S115" s="6">
        <f>S30</f>
        <v>0</v>
      </c>
      <c r="T115" s="6">
        <f>T30</f>
        <v>0</v>
      </c>
      <c r="U115" s="6">
        <f>U30</f>
        <v>0</v>
      </c>
      <c r="V115" s="6">
        <f>V30</f>
        <v>0</v>
      </c>
      <c r="W115" s="6">
        <f>W30</f>
        <v>0</v>
      </c>
      <c r="X115" s="6">
        <f t="shared" si="119"/>
        <v>0</v>
      </c>
      <c r="Y115" s="6">
        <f t="shared" si="119"/>
        <v>0</v>
      </c>
      <c r="Z115" s="6">
        <f t="shared" si="119"/>
        <v>0</v>
      </c>
      <c r="AA115" s="6">
        <f t="shared" si="119"/>
        <v>0</v>
      </c>
      <c r="AB115" s="6">
        <f t="shared" si="119"/>
        <v>0</v>
      </c>
      <c r="AC115" s="6">
        <f t="shared" si="119"/>
        <v>0</v>
      </c>
      <c r="AD115" s="6">
        <f t="shared" si="119"/>
        <v>0</v>
      </c>
      <c r="AE115" s="6">
        <f t="shared" si="119"/>
        <v>0</v>
      </c>
      <c r="AF115" s="6">
        <f t="shared" ref="AF115:AI115" si="120">AF30</f>
        <v>0</v>
      </c>
      <c r="AG115" s="6">
        <f t="shared" si="120"/>
        <v>0</v>
      </c>
      <c r="AH115" s="6">
        <f t="shared" si="120"/>
        <v>0</v>
      </c>
      <c r="AI115" s="6">
        <f t="shared" si="120"/>
        <v>0</v>
      </c>
      <c r="AJ115" s="6">
        <f t="shared" si="119"/>
        <v>0</v>
      </c>
      <c r="AK115" s="6">
        <f t="shared" si="119"/>
        <v>0</v>
      </c>
      <c r="AL115" s="6">
        <f t="shared" si="119"/>
        <v>0</v>
      </c>
      <c r="AM115" s="6">
        <f t="shared" si="119"/>
        <v>0</v>
      </c>
      <c r="AN115" s="6">
        <f t="shared" si="119"/>
        <v>0</v>
      </c>
      <c r="AO115" s="6">
        <f t="shared" si="119"/>
        <v>0</v>
      </c>
      <c r="AP115" s="6">
        <f t="shared" si="119"/>
        <v>0</v>
      </c>
      <c r="AQ115" s="6">
        <f t="shared" si="119"/>
        <v>0</v>
      </c>
      <c r="AR115" s="6">
        <f t="shared" si="119"/>
        <v>0</v>
      </c>
      <c r="AS115" s="6">
        <f t="shared" si="119"/>
        <v>0</v>
      </c>
      <c r="AT115" s="6">
        <f t="shared" si="119"/>
        <v>0</v>
      </c>
      <c r="AU115" s="6">
        <f t="shared" si="119"/>
        <v>0</v>
      </c>
      <c r="AV115" s="6">
        <f t="shared" si="119"/>
        <v>0</v>
      </c>
      <c r="AW115" s="6">
        <f t="shared" si="119"/>
        <v>0</v>
      </c>
      <c r="AX115" s="6">
        <f t="shared" si="119"/>
        <v>0</v>
      </c>
      <c r="AY115" s="6">
        <f t="shared" si="119"/>
        <v>0</v>
      </c>
      <c r="AZ115" s="6">
        <f t="shared" si="119"/>
        <v>0</v>
      </c>
      <c r="BA115" s="6">
        <f t="shared" si="119"/>
        <v>0</v>
      </c>
      <c r="BB115" s="6">
        <f t="shared" si="119"/>
        <v>0</v>
      </c>
      <c r="BC115" s="6">
        <f t="shared" si="119"/>
        <v>0</v>
      </c>
      <c r="BD115" s="6">
        <f t="shared" si="119"/>
        <v>0</v>
      </c>
      <c r="BE115" s="6">
        <f t="shared" si="119"/>
        <v>0</v>
      </c>
      <c r="BF115" s="6">
        <f t="shared" si="119"/>
        <v>0</v>
      </c>
      <c r="BG115" s="6">
        <f t="shared" si="119"/>
        <v>0</v>
      </c>
      <c r="BH115" s="6">
        <f t="shared" si="119"/>
        <v>0</v>
      </c>
      <c r="BI115" s="6">
        <f t="shared" si="119"/>
        <v>0</v>
      </c>
      <c r="BJ115" s="6">
        <f t="shared" si="119"/>
        <v>0</v>
      </c>
      <c r="BK115" s="6">
        <f t="shared" si="119"/>
        <v>0</v>
      </c>
      <c r="BL115" s="6">
        <f t="shared" si="119"/>
        <v>0</v>
      </c>
      <c r="BM115" s="6">
        <f t="shared" si="119"/>
        <v>0</v>
      </c>
      <c r="BN115" s="6">
        <f t="shared" si="119"/>
        <v>0</v>
      </c>
      <c r="BO115" s="6">
        <f t="shared" si="119"/>
        <v>0</v>
      </c>
      <c r="BP115" s="6">
        <f t="shared" si="119"/>
        <v>0</v>
      </c>
      <c r="BQ115" s="6">
        <f t="shared" si="119"/>
        <v>0</v>
      </c>
      <c r="BR115" s="6">
        <f t="shared" ref="BR115" si="121">BR30</f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Q116" si="122">SUM(D111:D115)</f>
        <v>0.02</v>
      </c>
      <c r="E116" s="47">
        <f t="shared" si="122"/>
        <v>0</v>
      </c>
      <c r="F116" s="47">
        <f t="shared" si="122"/>
        <v>1.4E-2</v>
      </c>
      <c r="G116" s="47">
        <f t="shared" si="122"/>
        <v>5.9999999999999995E-4</v>
      </c>
      <c r="H116" s="47">
        <f t="shared" si="122"/>
        <v>0</v>
      </c>
      <c r="I116" s="47">
        <f t="shared" si="122"/>
        <v>0</v>
      </c>
      <c r="J116" s="47">
        <f t="shared" si="122"/>
        <v>0.154</v>
      </c>
      <c r="K116" s="47">
        <f t="shared" si="122"/>
        <v>1E-3</v>
      </c>
      <c r="L116" s="47">
        <f t="shared" si="122"/>
        <v>0</v>
      </c>
      <c r="M116" s="47">
        <f t="shared" si="122"/>
        <v>0</v>
      </c>
      <c r="N116" s="47">
        <f t="shared" si="122"/>
        <v>0</v>
      </c>
      <c r="O116" s="47">
        <f t="shared" si="122"/>
        <v>0</v>
      </c>
      <c r="P116" s="47">
        <f t="shared" si="122"/>
        <v>0</v>
      </c>
      <c r="Q116" s="47">
        <f t="shared" si="122"/>
        <v>0</v>
      </c>
      <c r="R116" s="47">
        <f t="shared" si="122"/>
        <v>0</v>
      </c>
      <c r="S116" s="47">
        <f t="shared" si="122"/>
        <v>0</v>
      </c>
      <c r="T116" s="47">
        <f t="shared" si="122"/>
        <v>0</v>
      </c>
      <c r="U116" s="47">
        <f t="shared" si="122"/>
        <v>0</v>
      </c>
      <c r="V116" s="47">
        <f t="shared" si="122"/>
        <v>0</v>
      </c>
      <c r="W116" s="47">
        <f t="shared" si="122"/>
        <v>0</v>
      </c>
      <c r="X116" s="47">
        <f t="shared" si="122"/>
        <v>0</v>
      </c>
      <c r="Y116" s="47">
        <f t="shared" si="122"/>
        <v>0</v>
      </c>
      <c r="Z116" s="47">
        <f t="shared" si="122"/>
        <v>0</v>
      </c>
      <c r="AA116" s="47">
        <f t="shared" si="122"/>
        <v>0</v>
      </c>
      <c r="AB116" s="47">
        <f t="shared" si="122"/>
        <v>0</v>
      </c>
      <c r="AC116" s="47">
        <f t="shared" si="122"/>
        <v>0</v>
      </c>
      <c r="AD116" s="47">
        <f t="shared" si="122"/>
        <v>0</v>
      </c>
      <c r="AE116" s="47">
        <f t="shared" si="122"/>
        <v>0</v>
      </c>
      <c r="AF116" s="47">
        <f t="shared" ref="AF116:AI116" si="123">SUM(AF111:AF115)</f>
        <v>0</v>
      </c>
      <c r="AG116" s="47">
        <f t="shared" si="123"/>
        <v>0</v>
      </c>
      <c r="AH116" s="47">
        <f t="shared" si="123"/>
        <v>0</v>
      </c>
      <c r="AI116" s="47">
        <f t="shared" si="123"/>
        <v>0</v>
      </c>
      <c r="AJ116" s="47">
        <f t="shared" si="122"/>
        <v>0</v>
      </c>
      <c r="AK116" s="47">
        <f t="shared" si="122"/>
        <v>0</v>
      </c>
      <c r="AL116" s="47">
        <f t="shared" si="122"/>
        <v>1.6E-2</v>
      </c>
      <c r="AM116" s="47">
        <f t="shared" si="122"/>
        <v>0</v>
      </c>
      <c r="AN116" s="47">
        <f t="shared" si="122"/>
        <v>0</v>
      </c>
      <c r="AO116" s="47">
        <f t="shared" si="122"/>
        <v>0</v>
      </c>
      <c r="AP116" s="47">
        <f t="shared" si="122"/>
        <v>0</v>
      </c>
      <c r="AQ116" s="47">
        <f t="shared" si="122"/>
        <v>0</v>
      </c>
      <c r="AR116" s="47">
        <f t="shared" si="122"/>
        <v>0</v>
      </c>
      <c r="AS116" s="47">
        <f t="shared" si="122"/>
        <v>0</v>
      </c>
      <c r="AT116" s="47">
        <f t="shared" si="122"/>
        <v>0</v>
      </c>
      <c r="AU116" s="47">
        <f t="shared" si="122"/>
        <v>0</v>
      </c>
      <c r="AV116" s="47">
        <f t="shared" si="122"/>
        <v>0</v>
      </c>
      <c r="AW116" s="47">
        <f t="shared" si="122"/>
        <v>0</v>
      </c>
      <c r="AX116" s="47">
        <f t="shared" si="122"/>
        <v>0</v>
      </c>
      <c r="AY116" s="47">
        <f t="shared" si="122"/>
        <v>0</v>
      </c>
      <c r="AZ116" s="47">
        <f t="shared" si="122"/>
        <v>0</v>
      </c>
      <c r="BA116" s="47">
        <f t="shared" si="122"/>
        <v>0</v>
      </c>
      <c r="BB116" s="47">
        <f t="shared" si="122"/>
        <v>0</v>
      </c>
      <c r="BC116" s="47">
        <f t="shared" si="122"/>
        <v>0</v>
      </c>
      <c r="BD116" s="47">
        <f t="shared" si="122"/>
        <v>0</v>
      </c>
      <c r="BE116" s="47">
        <f t="shared" si="122"/>
        <v>0</v>
      </c>
      <c r="BF116" s="47">
        <f t="shared" si="122"/>
        <v>0</v>
      </c>
      <c r="BG116" s="47">
        <f t="shared" si="122"/>
        <v>0</v>
      </c>
      <c r="BH116" s="47">
        <f t="shared" si="122"/>
        <v>0</v>
      </c>
      <c r="BI116" s="47">
        <f t="shared" si="122"/>
        <v>0</v>
      </c>
      <c r="BJ116" s="47">
        <f t="shared" si="122"/>
        <v>0</v>
      </c>
      <c r="BK116" s="47">
        <f t="shared" si="122"/>
        <v>0</v>
      </c>
      <c r="BL116" s="47">
        <f t="shared" si="122"/>
        <v>0</v>
      </c>
      <c r="BM116" s="47">
        <f t="shared" si="122"/>
        <v>0</v>
      </c>
      <c r="BN116" s="47">
        <f t="shared" si="122"/>
        <v>0</v>
      </c>
      <c r="BO116" s="47">
        <f t="shared" si="122"/>
        <v>0</v>
      </c>
      <c r="BP116" s="47">
        <f t="shared" si="122"/>
        <v>0</v>
      </c>
      <c r="BQ116" s="47">
        <f t="shared" si="122"/>
        <v>5.0000000000000001E-4</v>
      </c>
      <c r="BR116" s="47">
        <f t="shared" ref="BR116" si="124">SUM(BR111:BR115)</f>
        <v>0</v>
      </c>
    </row>
    <row r="117" spans="1:72" ht="17.399999999999999" x14ac:dyDescent="0.35">
      <c r="A117" s="44"/>
      <c r="B117" s="45" t="s">
        <v>35</v>
      </c>
      <c r="C117" s="46"/>
      <c r="D117" s="48">
        <f t="shared" ref="D117:BQ117" si="125">PRODUCT(D116,$F$6)</f>
        <v>1.2</v>
      </c>
      <c r="E117" s="48">
        <f t="shared" si="125"/>
        <v>0</v>
      </c>
      <c r="F117" s="48">
        <f t="shared" si="125"/>
        <v>0.84</v>
      </c>
      <c r="G117" s="48">
        <f t="shared" si="125"/>
        <v>3.5999999999999997E-2</v>
      </c>
      <c r="H117" s="48">
        <f t="shared" si="125"/>
        <v>0</v>
      </c>
      <c r="I117" s="48">
        <f t="shared" si="125"/>
        <v>0</v>
      </c>
      <c r="J117" s="48">
        <f t="shared" si="125"/>
        <v>9.24</v>
      </c>
      <c r="K117" s="48">
        <f t="shared" si="125"/>
        <v>0.06</v>
      </c>
      <c r="L117" s="48">
        <f t="shared" si="125"/>
        <v>0</v>
      </c>
      <c r="M117" s="48">
        <f t="shared" si="125"/>
        <v>0</v>
      </c>
      <c r="N117" s="48">
        <f t="shared" si="125"/>
        <v>0</v>
      </c>
      <c r="O117" s="48">
        <f t="shared" si="125"/>
        <v>0</v>
      </c>
      <c r="P117" s="48">
        <f t="shared" si="125"/>
        <v>0</v>
      </c>
      <c r="Q117" s="48">
        <f t="shared" si="125"/>
        <v>0</v>
      </c>
      <c r="R117" s="48">
        <f t="shared" si="125"/>
        <v>0</v>
      </c>
      <c r="S117" s="48">
        <f t="shared" si="125"/>
        <v>0</v>
      </c>
      <c r="T117" s="48">
        <f t="shared" si="125"/>
        <v>0</v>
      </c>
      <c r="U117" s="48">
        <f t="shared" si="125"/>
        <v>0</v>
      </c>
      <c r="V117" s="48">
        <f t="shared" si="125"/>
        <v>0</v>
      </c>
      <c r="W117" s="48">
        <f t="shared" si="125"/>
        <v>0</v>
      </c>
      <c r="X117" s="48">
        <f t="shared" si="125"/>
        <v>0</v>
      </c>
      <c r="Y117" s="48">
        <f t="shared" si="125"/>
        <v>0</v>
      </c>
      <c r="Z117" s="48">
        <f t="shared" si="125"/>
        <v>0</v>
      </c>
      <c r="AA117" s="48">
        <f t="shared" si="125"/>
        <v>0</v>
      </c>
      <c r="AB117" s="48">
        <f t="shared" si="125"/>
        <v>0</v>
      </c>
      <c r="AC117" s="48">
        <f t="shared" si="125"/>
        <v>0</v>
      </c>
      <c r="AD117" s="48">
        <f t="shared" si="125"/>
        <v>0</v>
      </c>
      <c r="AE117" s="48">
        <f t="shared" si="125"/>
        <v>0</v>
      </c>
      <c r="AF117" s="48">
        <f t="shared" ref="AF117:AI117" si="126">PRODUCT(AF116,$F$6)</f>
        <v>0</v>
      </c>
      <c r="AG117" s="48">
        <f t="shared" si="126"/>
        <v>0</v>
      </c>
      <c r="AH117" s="48">
        <f t="shared" si="126"/>
        <v>0</v>
      </c>
      <c r="AI117" s="48">
        <f t="shared" si="126"/>
        <v>0</v>
      </c>
      <c r="AJ117" s="48">
        <f t="shared" si="125"/>
        <v>0</v>
      </c>
      <c r="AK117" s="48">
        <f t="shared" si="125"/>
        <v>0</v>
      </c>
      <c r="AL117" s="48">
        <f t="shared" si="125"/>
        <v>0.96</v>
      </c>
      <c r="AM117" s="48">
        <f t="shared" si="125"/>
        <v>0</v>
      </c>
      <c r="AN117" s="48">
        <f t="shared" si="125"/>
        <v>0</v>
      </c>
      <c r="AO117" s="48">
        <f t="shared" si="125"/>
        <v>0</v>
      </c>
      <c r="AP117" s="48">
        <f t="shared" si="125"/>
        <v>0</v>
      </c>
      <c r="AQ117" s="48">
        <f t="shared" si="125"/>
        <v>0</v>
      </c>
      <c r="AR117" s="48">
        <f t="shared" si="125"/>
        <v>0</v>
      </c>
      <c r="AS117" s="48">
        <f t="shared" si="125"/>
        <v>0</v>
      </c>
      <c r="AT117" s="48">
        <f t="shared" si="125"/>
        <v>0</v>
      </c>
      <c r="AU117" s="48">
        <f t="shared" si="125"/>
        <v>0</v>
      </c>
      <c r="AV117" s="48">
        <f t="shared" si="125"/>
        <v>0</v>
      </c>
      <c r="AW117" s="48">
        <f t="shared" si="125"/>
        <v>0</v>
      </c>
      <c r="AX117" s="48">
        <f t="shared" si="125"/>
        <v>0</v>
      </c>
      <c r="AY117" s="48">
        <f t="shared" si="125"/>
        <v>0</v>
      </c>
      <c r="AZ117" s="48">
        <f t="shared" si="125"/>
        <v>0</v>
      </c>
      <c r="BA117" s="48">
        <f t="shared" si="125"/>
        <v>0</v>
      </c>
      <c r="BB117" s="48">
        <f t="shared" si="125"/>
        <v>0</v>
      </c>
      <c r="BC117" s="48">
        <f t="shared" si="125"/>
        <v>0</v>
      </c>
      <c r="BD117" s="48">
        <f t="shared" si="125"/>
        <v>0</v>
      </c>
      <c r="BE117" s="48">
        <f t="shared" si="125"/>
        <v>0</v>
      </c>
      <c r="BF117" s="48">
        <f t="shared" si="125"/>
        <v>0</v>
      </c>
      <c r="BG117" s="48">
        <f t="shared" si="125"/>
        <v>0</v>
      </c>
      <c r="BH117" s="48">
        <f t="shared" si="125"/>
        <v>0</v>
      </c>
      <c r="BI117" s="48">
        <f t="shared" si="125"/>
        <v>0</v>
      </c>
      <c r="BJ117" s="48">
        <f t="shared" si="125"/>
        <v>0</v>
      </c>
      <c r="BK117" s="48">
        <f t="shared" si="125"/>
        <v>0</v>
      </c>
      <c r="BL117" s="48">
        <f t="shared" si="125"/>
        <v>0</v>
      </c>
      <c r="BM117" s="48">
        <f t="shared" si="125"/>
        <v>0</v>
      </c>
      <c r="BN117" s="48">
        <f t="shared" si="125"/>
        <v>0</v>
      </c>
      <c r="BO117" s="48">
        <f t="shared" si="125"/>
        <v>0</v>
      </c>
      <c r="BP117" s="48">
        <f t="shared" si="125"/>
        <v>0</v>
      </c>
      <c r="BQ117" s="48">
        <f t="shared" si="125"/>
        <v>0.03</v>
      </c>
      <c r="BR117" s="48">
        <f t="shared" ref="BR117" si="127">PRODUCT(BR116,$F$6)</f>
        <v>0</v>
      </c>
    </row>
    <row r="120" spans="1:72" ht="17.399999999999999" x14ac:dyDescent="0.35">
      <c r="A120" s="27"/>
      <c r="B120" s="28" t="s">
        <v>26</v>
      </c>
      <c r="C120" s="29" t="s">
        <v>27</v>
      </c>
      <c r="D120" s="30">
        <f t="shared" ref="D120:BQ120" si="128">D46</f>
        <v>85.45</v>
      </c>
      <c r="E120" s="30">
        <f t="shared" si="128"/>
        <v>90</v>
      </c>
      <c r="F120" s="30">
        <f t="shared" si="128"/>
        <v>82</v>
      </c>
      <c r="G120" s="30">
        <f t="shared" si="128"/>
        <v>624</v>
      </c>
      <c r="H120" s="30">
        <f t="shared" si="128"/>
        <v>1490</v>
      </c>
      <c r="I120" s="30">
        <f t="shared" si="128"/>
        <v>720</v>
      </c>
      <c r="J120" s="30">
        <f t="shared" si="128"/>
        <v>90.57</v>
      </c>
      <c r="K120" s="30">
        <f t="shared" si="128"/>
        <v>1173.33</v>
      </c>
      <c r="L120" s="30">
        <f t="shared" si="128"/>
        <v>255.2</v>
      </c>
      <c r="M120" s="30">
        <f t="shared" si="128"/>
        <v>738</v>
      </c>
      <c r="N120" s="30">
        <f t="shared" si="128"/>
        <v>126.38</v>
      </c>
      <c r="O120" s="30">
        <f t="shared" si="128"/>
        <v>400.71</v>
      </c>
      <c r="P120" s="30">
        <f t="shared" si="128"/>
        <v>434.21</v>
      </c>
      <c r="Q120" s="30">
        <f t="shared" si="128"/>
        <v>400</v>
      </c>
      <c r="R120" s="30">
        <f t="shared" si="128"/>
        <v>1210</v>
      </c>
      <c r="S120" s="30">
        <f>S46</f>
        <v>207.5</v>
      </c>
      <c r="T120" s="30">
        <f>T46</f>
        <v>276.47000000000003</v>
      </c>
      <c r="U120" s="30">
        <f>U46</f>
        <v>852</v>
      </c>
      <c r="V120" s="30">
        <f>V46</f>
        <v>394.52</v>
      </c>
      <c r="W120" s="30">
        <f>W46</f>
        <v>329</v>
      </c>
      <c r="X120" s="30">
        <f t="shared" si="128"/>
        <v>11</v>
      </c>
      <c r="Y120" s="30">
        <f t="shared" si="128"/>
        <v>0</v>
      </c>
      <c r="Z120" s="30">
        <f t="shared" si="128"/>
        <v>492</v>
      </c>
      <c r="AA120" s="30">
        <f t="shared" si="128"/>
        <v>382</v>
      </c>
      <c r="AB120" s="30">
        <f t="shared" si="128"/>
        <v>341</v>
      </c>
      <c r="AC120" s="30">
        <f t="shared" si="128"/>
        <v>261</v>
      </c>
      <c r="AD120" s="30">
        <f t="shared" si="128"/>
        <v>125</v>
      </c>
      <c r="AE120" s="30">
        <f t="shared" si="128"/>
        <v>607</v>
      </c>
      <c r="AF120" s="30"/>
      <c r="AG120" s="30"/>
      <c r="AH120" s="30">
        <f t="shared" si="128"/>
        <v>225</v>
      </c>
      <c r="AI120" s="30"/>
      <c r="AJ120" s="30">
        <f t="shared" si="128"/>
        <v>227.27</v>
      </c>
      <c r="AK120" s="30">
        <f t="shared" si="128"/>
        <v>89</v>
      </c>
      <c r="AL120" s="30">
        <f t="shared" si="128"/>
        <v>62</v>
      </c>
      <c r="AM120" s="30">
        <f t="shared" si="128"/>
        <v>44.6</v>
      </c>
      <c r="AN120" s="30">
        <f t="shared" si="128"/>
        <v>240</v>
      </c>
      <c r="AO120" s="30">
        <f t="shared" si="128"/>
        <v>262</v>
      </c>
      <c r="AP120" s="30">
        <f t="shared" si="128"/>
        <v>0</v>
      </c>
      <c r="AQ120" s="30">
        <f t="shared" si="128"/>
        <v>428</v>
      </c>
      <c r="AR120" s="30">
        <f t="shared" si="128"/>
        <v>0</v>
      </c>
      <c r="AS120" s="30">
        <f t="shared" si="128"/>
        <v>240.23</v>
      </c>
      <c r="AT120" s="30">
        <f t="shared" si="128"/>
        <v>72.5</v>
      </c>
      <c r="AU120" s="30">
        <f t="shared" si="128"/>
        <v>69.33</v>
      </c>
      <c r="AV120" s="30">
        <f t="shared" si="128"/>
        <v>60.67</v>
      </c>
      <c r="AW120" s="30">
        <f t="shared" si="128"/>
        <v>68.569999999999993</v>
      </c>
      <c r="AX120" s="30">
        <f t="shared" si="128"/>
        <v>75.709999999999994</v>
      </c>
      <c r="AY120" s="30">
        <f t="shared" si="128"/>
        <v>53.75</v>
      </c>
      <c r="AZ120" s="30">
        <f t="shared" si="128"/>
        <v>81.430000000000007</v>
      </c>
      <c r="BA120" s="30">
        <f t="shared" si="128"/>
        <v>68.67</v>
      </c>
      <c r="BB120" s="30">
        <f t="shared" si="128"/>
        <v>60</v>
      </c>
      <c r="BC120" s="30">
        <f t="shared" si="128"/>
        <v>137.33000000000001</v>
      </c>
      <c r="BD120" s="30">
        <f t="shared" si="128"/>
        <v>319</v>
      </c>
      <c r="BE120" s="30">
        <f t="shared" si="128"/>
        <v>499</v>
      </c>
      <c r="BF120" s="30">
        <f t="shared" si="128"/>
        <v>578</v>
      </c>
      <c r="BG120" s="30">
        <f t="shared" si="128"/>
        <v>276</v>
      </c>
      <c r="BH120" s="30">
        <f t="shared" si="128"/>
        <v>499</v>
      </c>
      <c r="BI120" s="30">
        <f t="shared" si="128"/>
        <v>0</v>
      </c>
      <c r="BJ120" s="30">
        <f t="shared" si="128"/>
        <v>55</v>
      </c>
      <c r="BK120" s="30">
        <f t="shared" si="128"/>
        <v>36</v>
      </c>
      <c r="BL120" s="30">
        <f t="shared" si="128"/>
        <v>39</v>
      </c>
      <c r="BM120" s="30">
        <f t="shared" si="128"/>
        <v>56</v>
      </c>
      <c r="BN120" s="30">
        <f t="shared" si="128"/>
        <v>59</v>
      </c>
      <c r="BO120" s="30">
        <f t="shared" si="128"/>
        <v>314</v>
      </c>
      <c r="BP120" s="30">
        <f t="shared" si="128"/>
        <v>165.56</v>
      </c>
      <c r="BQ120" s="30">
        <f t="shared" si="128"/>
        <v>22</v>
      </c>
      <c r="BR120" s="30">
        <f t="shared" ref="BR120" si="129">BR46</f>
        <v>0</v>
      </c>
    </row>
    <row r="121" spans="1:72" ht="17.399999999999999" x14ac:dyDescent="0.35">
      <c r="B121" s="21" t="s">
        <v>28</v>
      </c>
      <c r="C121" s="22" t="s">
        <v>27</v>
      </c>
      <c r="D121" s="23">
        <f t="shared" ref="D121:BQ121" si="130">D120/1000</f>
        <v>8.5449999999999998E-2</v>
      </c>
      <c r="E121" s="23">
        <f t="shared" si="130"/>
        <v>0.09</v>
      </c>
      <c r="F121" s="23">
        <f t="shared" si="130"/>
        <v>8.2000000000000003E-2</v>
      </c>
      <c r="G121" s="23">
        <f t="shared" si="130"/>
        <v>0.624</v>
      </c>
      <c r="H121" s="23">
        <f t="shared" si="130"/>
        <v>1.49</v>
      </c>
      <c r="I121" s="23">
        <f t="shared" si="130"/>
        <v>0.72</v>
      </c>
      <c r="J121" s="23">
        <f t="shared" si="130"/>
        <v>9.0569999999999998E-2</v>
      </c>
      <c r="K121" s="23">
        <f t="shared" si="130"/>
        <v>1.17333</v>
      </c>
      <c r="L121" s="23">
        <f t="shared" si="130"/>
        <v>0.25519999999999998</v>
      </c>
      <c r="M121" s="23">
        <f t="shared" si="130"/>
        <v>0.73799999999999999</v>
      </c>
      <c r="N121" s="23">
        <f t="shared" si="130"/>
        <v>0.12637999999999999</v>
      </c>
      <c r="O121" s="23">
        <f t="shared" si="130"/>
        <v>0.40070999999999996</v>
      </c>
      <c r="P121" s="23">
        <f t="shared" si="130"/>
        <v>0.43420999999999998</v>
      </c>
      <c r="Q121" s="23">
        <f t="shared" si="130"/>
        <v>0.4</v>
      </c>
      <c r="R121" s="23">
        <f t="shared" si="130"/>
        <v>1.21</v>
      </c>
      <c r="S121" s="23">
        <f>S120/1000</f>
        <v>0.20749999999999999</v>
      </c>
      <c r="T121" s="23">
        <f>T120/1000</f>
        <v>0.27647000000000005</v>
      </c>
      <c r="U121" s="23">
        <f>U120/1000</f>
        <v>0.85199999999999998</v>
      </c>
      <c r="V121" s="23">
        <f>V120/1000</f>
        <v>0.39451999999999998</v>
      </c>
      <c r="W121" s="23">
        <f>W120/1000</f>
        <v>0.32900000000000001</v>
      </c>
      <c r="X121" s="23">
        <f t="shared" si="130"/>
        <v>1.0999999999999999E-2</v>
      </c>
      <c r="Y121" s="23">
        <f t="shared" si="130"/>
        <v>0</v>
      </c>
      <c r="Z121" s="23">
        <f t="shared" si="130"/>
        <v>0.49199999999999999</v>
      </c>
      <c r="AA121" s="23">
        <f t="shared" si="130"/>
        <v>0.38200000000000001</v>
      </c>
      <c r="AB121" s="23">
        <f t="shared" si="130"/>
        <v>0.34100000000000003</v>
      </c>
      <c r="AC121" s="23">
        <f t="shared" si="130"/>
        <v>0.26100000000000001</v>
      </c>
      <c r="AD121" s="23">
        <f t="shared" si="130"/>
        <v>0.125</v>
      </c>
      <c r="AE121" s="23">
        <f t="shared" si="130"/>
        <v>0.60699999999999998</v>
      </c>
      <c r="AF121" s="23">
        <f t="shared" ref="AF121:AJ121" si="131">AF120/1000</f>
        <v>0</v>
      </c>
      <c r="AG121" s="23">
        <f t="shared" si="131"/>
        <v>0</v>
      </c>
      <c r="AH121" s="23">
        <f t="shared" si="131"/>
        <v>0.22500000000000001</v>
      </c>
      <c r="AI121" s="23">
        <f t="shared" si="131"/>
        <v>0</v>
      </c>
      <c r="AJ121" s="23">
        <f t="shared" si="131"/>
        <v>0.22727</v>
      </c>
      <c r="AK121" s="23">
        <f t="shared" si="130"/>
        <v>8.8999999999999996E-2</v>
      </c>
      <c r="AL121" s="23">
        <f t="shared" si="130"/>
        <v>6.2E-2</v>
      </c>
      <c r="AM121" s="23">
        <f t="shared" si="130"/>
        <v>4.4600000000000001E-2</v>
      </c>
      <c r="AN121" s="23">
        <f t="shared" si="130"/>
        <v>0.24</v>
      </c>
      <c r="AO121" s="23">
        <f t="shared" si="130"/>
        <v>0.26200000000000001</v>
      </c>
      <c r="AP121" s="23">
        <f t="shared" si="130"/>
        <v>0</v>
      </c>
      <c r="AQ121" s="23">
        <f t="shared" si="130"/>
        <v>0.42799999999999999</v>
      </c>
      <c r="AR121" s="23">
        <f t="shared" si="130"/>
        <v>0</v>
      </c>
      <c r="AS121" s="23">
        <f t="shared" si="130"/>
        <v>0.24023</v>
      </c>
      <c r="AT121" s="23">
        <f t="shared" si="130"/>
        <v>7.2499999999999995E-2</v>
      </c>
      <c r="AU121" s="23">
        <f t="shared" si="130"/>
        <v>6.9330000000000003E-2</v>
      </c>
      <c r="AV121" s="23">
        <f t="shared" si="130"/>
        <v>6.0670000000000002E-2</v>
      </c>
      <c r="AW121" s="23">
        <f t="shared" si="130"/>
        <v>6.8569999999999992E-2</v>
      </c>
      <c r="AX121" s="23">
        <f t="shared" si="130"/>
        <v>7.571E-2</v>
      </c>
      <c r="AY121" s="23">
        <f t="shared" si="130"/>
        <v>5.3749999999999999E-2</v>
      </c>
      <c r="AZ121" s="23">
        <f t="shared" si="130"/>
        <v>8.1430000000000002E-2</v>
      </c>
      <c r="BA121" s="23">
        <f t="shared" si="130"/>
        <v>6.8669999999999995E-2</v>
      </c>
      <c r="BB121" s="23">
        <f t="shared" si="130"/>
        <v>0.06</v>
      </c>
      <c r="BC121" s="23">
        <f t="shared" si="130"/>
        <v>0.13733000000000001</v>
      </c>
      <c r="BD121" s="23">
        <f t="shared" si="130"/>
        <v>0.31900000000000001</v>
      </c>
      <c r="BE121" s="23">
        <f t="shared" si="130"/>
        <v>0.499</v>
      </c>
      <c r="BF121" s="23">
        <f t="shared" si="130"/>
        <v>0.57799999999999996</v>
      </c>
      <c r="BG121" s="23">
        <f t="shared" si="130"/>
        <v>0.27600000000000002</v>
      </c>
      <c r="BH121" s="23">
        <f t="shared" si="130"/>
        <v>0.499</v>
      </c>
      <c r="BI121" s="23">
        <f t="shared" si="130"/>
        <v>0</v>
      </c>
      <c r="BJ121" s="23">
        <f t="shared" si="130"/>
        <v>5.5E-2</v>
      </c>
      <c r="BK121" s="23">
        <f t="shared" si="130"/>
        <v>3.5999999999999997E-2</v>
      </c>
      <c r="BL121" s="23">
        <f t="shared" si="130"/>
        <v>3.9E-2</v>
      </c>
      <c r="BM121" s="23">
        <f t="shared" si="130"/>
        <v>5.6000000000000001E-2</v>
      </c>
      <c r="BN121" s="23">
        <f t="shared" si="130"/>
        <v>5.8999999999999997E-2</v>
      </c>
      <c r="BO121" s="23">
        <f t="shared" si="130"/>
        <v>0.314</v>
      </c>
      <c r="BP121" s="23">
        <f t="shared" si="130"/>
        <v>0.16556000000000001</v>
      </c>
      <c r="BQ121" s="23">
        <f t="shared" si="130"/>
        <v>2.1999999999999999E-2</v>
      </c>
      <c r="BR121" s="23">
        <f t="shared" ref="BR121" si="132">BR120/1000</f>
        <v>0</v>
      </c>
    </row>
    <row r="122" spans="1:72" ht="17.399999999999999" x14ac:dyDescent="0.35">
      <c r="A122" s="31"/>
      <c r="B122" s="32" t="s">
        <v>29</v>
      </c>
      <c r="C122" s="111"/>
      <c r="D122" s="33">
        <f t="shared" ref="D122:BQ122" si="133">D117*D120</f>
        <v>102.54</v>
      </c>
      <c r="E122" s="33">
        <f t="shared" si="133"/>
        <v>0</v>
      </c>
      <c r="F122" s="33">
        <f t="shared" si="133"/>
        <v>68.88</v>
      </c>
      <c r="G122" s="33">
        <f t="shared" si="133"/>
        <v>22.463999999999999</v>
      </c>
      <c r="H122" s="33">
        <f t="shared" si="133"/>
        <v>0</v>
      </c>
      <c r="I122" s="33">
        <f t="shared" si="133"/>
        <v>0</v>
      </c>
      <c r="J122" s="33">
        <f t="shared" si="133"/>
        <v>836.86680000000001</v>
      </c>
      <c r="K122" s="33">
        <f t="shared" si="133"/>
        <v>70.399799999999999</v>
      </c>
      <c r="L122" s="33">
        <f t="shared" si="133"/>
        <v>0</v>
      </c>
      <c r="M122" s="33">
        <f t="shared" si="133"/>
        <v>0</v>
      </c>
      <c r="N122" s="33">
        <f t="shared" si="133"/>
        <v>0</v>
      </c>
      <c r="O122" s="33">
        <f t="shared" si="133"/>
        <v>0</v>
      </c>
      <c r="P122" s="33">
        <f t="shared" si="133"/>
        <v>0</v>
      </c>
      <c r="Q122" s="33">
        <f t="shared" si="133"/>
        <v>0</v>
      </c>
      <c r="R122" s="33">
        <f t="shared" si="13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133"/>
        <v>0</v>
      </c>
      <c r="Y122" s="33">
        <f t="shared" si="133"/>
        <v>0</v>
      </c>
      <c r="Z122" s="33">
        <f t="shared" si="133"/>
        <v>0</v>
      </c>
      <c r="AA122" s="33">
        <f t="shared" si="133"/>
        <v>0</v>
      </c>
      <c r="AB122" s="33">
        <f t="shared" si="133"/>
        <v>0</v>
      </c>
      <c r="AC122" s="33">
        <f t="shared" si="133"/>
        <v>0</v>
      </c>
      <c r="AD122" s="33">
        <f t="shared" si="133"/>
        <v>0</v>
      </c>
      <c r="AE122" s="33">
        <f t="shared" si="133"/>
        <v>0</v>
      </c>
      <c r="AF122" s="33">
        <f t="shared" ref="AF122:AJ122" si="134">AF117*AF120</f>
        <v>0</v>
      </c>
      <c r="AG122" s="33">
        <f t="shared" si="134"/>
        <v>0</v>
      </c>
      <c r="AH122" s="33">
        <f t="shared" si="134"/>
        <v>0</v>
      </c>
      <c r="AI122" s="33">
        <f t="shared" si="134"/>
        <v>0</v>
      </c>
      <c r="AJ122" s="33">
        <f t="shared" si="134"/>
        <v>0</v>
      </c>
      <c r="AK122" s="33">
        <f t="shared" si="133"/>
        <v>0</v>
      </c>
      <c r="AL122" s="33">
        <f t="shared" si="133"/>
        <v>59.519999999999996</v>
      </c>
      <c r="AM122" s="33">
        <f t="shared" si="133"/>
        <v>0</v>
      </c>
      <c r="AN122" s="33">
        <f t="shared" si="133"/>
        <v>0</v>
      </c>
      <c r="AO122" s="33">
        <f t="shared" si="133"/>
        <v>0</v>
      </c>
      <c r="AP122" s="33">
        <f t="shared" si="133"/>
        <v>0</v>
      </c>
      <c r="AQ122" s="33">
        <f t="shared" si="133"/>
        <v>0</v>
      </c>
      <c r="AR122" s="33">
        <f t="shared" si="133"/>
        <v>0</v>
      </c>
      <c r="AS122" s="33">
        <f t="shared" si="133"/>
        <v>0</v>
      </c>
      <c r="AT122" s="33">
        <f t="shared" si="133"/>
        <v>0</v>
      </c>
      <c r="AU122" s="33">
        <f t="shared" si="133"/>
        <v>0</v>
      </c>
      <c r="AV122" s="33">
        <f t="shared" si="133"/>
        <v>0</v>
      </c>
      <c r="AW122" s="33">
        <f t="shared" si="133"/>
        <v>0</v>
      </c>
      <c r="AX122" s="33">
        <f t="shared" si="133"/>
        <v>0</v>
      </c>
      <c r="AY122" s="33">
        <f t="shared" si="133"/>
        <v>0</v>
      </c>
      <c r="AZ122" s="33">
        <f t="shared" si="133"/>
        <v>0</v>
      </c>
      <c r="BA122" s="33">
        <f t="shared" si="133"/>
        <v>0</v>
      </c>
      <c r="BB122" s="33">
        <f t="shared" si="133"/>
        <v>0</v>
      </c>
      <c r="BC122" s="33">
        <f t="shared" si="133"/>
        <v>0</v>
      </c>
      <c r="BD122" s="33">
        <f t="shared" si="133"/>
        <v>0</v>
      </c>
      <c r="BE122" s="33">
        <f t="shared" si="133"/>
        <v>0</v>
      </c>
      <c r="BF122" s="33">
        <f t="shared" si="133"/>
        <v>0</v>
      </c>
      <c r="BG122" s="33">
        <f t="shared" si="133"/>
        <v>0</v>
      </c>
      <c r="BH122" s="33">
        <f t="shared" si="133"/>
        <v>0</v>
      </c>
      <c r="BI122" s="33">
        <f t="shared" si="133"/>
        <v>0</v>
      </c>
      <c r="BJ122" s="33">
        <f t="shared" si="133"/>
        <v>0</v>
      </c>
      <c r="BK122" s="33">
        <f t="shared" si="133"/>
        <v>0</v>
      </c>
      <c r="BL122" s="33">
        <f t="shared" si="133"/>
        <v>0</v>
      </c>
      <c r="BM122" s="33">
        <f t="shared" si="133"/>
        <v>0</v>
      </c>
      <c r="BN122" s="33">
        <f t="shared" si="133"/>
        <v>0</v>
      </c>
      <c r="BO122" s="33">
        <f t="shared" si="133"/>
        <v>0</v>
      </c>
      <c r="BP122" s="33">
        <f t="shared" si="133"/>
        <v>0</v>
      </c>
      <c r="BQ122" s="33">
        <f t="shared" si="133"/>
        <v>0.65999999999999992</v>
      </c>
      <c r="BR122" s="33">
        <f t="shared" ref="BR122" si="135">BR117*BR120</f>
        <v>0</v>
      </c>
      <c r="BS122" s="34">
        <f>SUM(D122:BQ122)</f>
        <v>1161.3306</v>
      </c>
      <c r="BT122" s="35">
        <f>BS122/$C$21</f>
        <v>19.355509999999999</v>
      </c>
    </row>
    <row r="123" spans="1:72" ht="17.399999999999999" x14ac:dyDescent="0.35">
      <c r="A123" s="31"/>
      <c r="B123" s="32" t="s">
        <v>30</v>
      </c>
      <c r="C123" s="111"/>
      <c r="D123" s="33">
        <f t="shared" ref="D123:BQ123" si="136">D117*D120</f>
        <v>102.54</v>
      </c>
      <c r="E123" s="33">
        <f t="shared" si="136"/>
        <v>0</v>
      </c>
      <c r="F123" s="33">
        <f t="shared" si="136"/>
        <v>68.88</v>
      </c>
      <c r="G123" s="33">
        <f t="shared" si="136"/>
        <v>22.463999999999999</v>
      </c>
      <c r="H123" s="33">
        <f t="shared" si="136"/>
        <v>0</v>
      </c>
      <c r="I123" s="33">
        <f t="shared" si="136"/>
        <v>0</v>
      </c>
      <c r="J123" s="33">
        <f t="shared" si="136"/>
        <v>836.86680000000001</v>
      </c>
      <c r="K123" s="33">
        <f t="shared" si="136"/>
        <v>70.399799999999999</v>
      </c>
      <c r="L123" s="33">
        <f t="shared" si="136"/>
        <v>0</v>
      </c>
      <c r="M123" s="33">
        <f t="shared" si="136"/>
        <v>0</v>
      </c>
      <c r="N123" s="33">
        <f t="shared" si="136"/>
        <v>0</v>
      </c>
      <c r="O123" s="33">
        <f t="shared" si="136"/>
        <v>0</v>
      </c>
      <c r="P123" s="33">
        <f t="shared" si="136"/>
        <v>0</v>
      </c>
      <c r="Q123" s="33">
        <f t="shared" si="136"/>
        <v>0</v>
      </c>
      <c r="R123" s="33">
        <f t="shared" si="136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136"/>
        <v>0</v>
      </c>
      <c r="Y123" s="33">
        <f t="shared" si="136"/>
        <v>0</v>
      </c>
      <c r="Z123" s="33">
        <f t="shared" si="136"/>
        <v>0</v>
      </c>
      <c r="AA123" s="33">
        <f t="shared" si="136"/>
        <v>0</v>
      </c>
      <c r="AB123" s="33">
        <f t="shared" si="136"/>
        <v>0</v>
      </c>
      <c r="AC123" s="33">
        <f t="shared" si="136"/>
        <v>0</v>
      </c>
      <c r="AD123" s="33">
        <f t="shared" si="136"/>
        <v>0</v>
      </c>
      <c r="AE123" s="33">
        <f t="shared" si="136"/>
        <v>0</v>
      </c>
      <c r="AF123" s="33">
        <f t="shared" ref="AF123:AJ123" si="137">AF117*AF120</f>
        <v>0</v>
      </c>
      <c r="AG123" s="33">
        <f t="shared" si="137"/>
        <v>0</v>
      </c>
      <c r="AH123" s="33">
        <f t="shared" si="137"/>
        <v>0</v>
      </c>
      <c r="AI123" s="33">
        <f t="shared" si="137"/>
        <v>0</v>
      </c>
      <c r="AJ123" s="33">
        <f t="shared" si="137"/>
        <v>0</v>
      </c>
      <c r="AK123" s="33">
        <f t="shared" si="136"/>
        <v>0</v>
      </c>
      <c r="AL123" s="33">
        <f t="shared" si="136"/>
        <v>59.519999999999996</v>
      </c>
      <c r="AM123" s="33">
        <f t="shared" si="136"/>
        <v>0</v>
      </c>
      <c r="AN123" s="33">
        <f t="shared" si="136"/>
        <v>0</v>
      </c>
      <c r="AO123" s="33">
        <f t="shared" si="136"/>
        <v>0</v>
      </c>
      <c r="AP123" s="33">
        <f t="shared" si="136"/>
        <v>0</v>
      </c>
      <c r="AQ123" s="33">
        <f t="shared" si="136"/>
        <v>0</v>
      </c>
      <c r="AR123" s="33">
        <f t="shared" si="136"/>
        <v>0</v>
      </c>
      <c r="AS123" s="33">
        <f t="shared" si="136"/>
        <v>0</v>
      </c>
      <c r="AT123" s="33">
        <f t="shared" si="136"/>
        <v>0</v>
      </c>
      <c r="AU123" s="33">
        <f t="shared" si="136"/>
        <v>0</v>
      </c>
      <c r="AV123" s="33">
        <f t="shared" si="136"/>
        <v>0</v>
      </c>
      <c r="AW123" s="33">
        <f t="shared" si="136"/>
        <v>0</v>
      </c>
      <c r="AX123" s="33">
        <f t="shared" si="136"/>
        <v>0</v>
      </c>
      <c r="AY123" s="33">
        <f t="shared" si="136"/>
        <v>0</v>
      </c>
      <c r="AZ123" s="33">
        <f t="shared" si="136"/>
        <v>0</v>
      </c>
      <c r="BA123" s="33">
        <f t="shared" si="136"/>
        <v>0</v>
      </c>
      <c r="BB123" s="33">
        <f t="shared" si="136"/>
        <v>0</v>
      </c>
      <c r="BC123" s="33">
        <f t="shared" si="136"/>
        <v>0</v>
      </c>
      <c r="BD123" s="33">
        <f t="shared" si="136"/>
        <v>0</v>
      </c>
      <c r="BE123" s="33">
        <f t="shared" si="136"/>
        <v>0</v>
      </c>
      <c r="BF123" s="33">
        <f t="shared" si="136"/>
        <v>0</v>
      </c>
      <c r="BG123" s="33">
        <f t="shared" si="136"/>
        <v>0</v>
      </c>
      <c r="BH123" s="33">
        <f t="shared" si="136"/>
        <v>0</v>
      </c>
      <c r="BI123" s="33">
        <f t="shared" si="136"/>
        <v>0</v>
      </c>
      <c r="BJ123" s="33">
        <f t="shared" si="136"/>
        <v>0</v>
      </c>
      <c r="BK123" s="33">
        <f t="shared" si="136"/>
        <v>0</v>
      </c>
      <c r="BL123" s="33">
        <f t="shared" si="136"/>
        <v>0</v>
      </c>
      <c r="BM123" s="33">
        <f t="shared" si="136"/>
        <v>0</v>
      </c>
      <c r="BN123" s="33">
        <f t="shared" si="136"/>
        <v>0</v>
      </c>
      <c r="BO123" s="33">
        <f t="shared" si="136"/>
        <v>0</v>
      </c>
      <c r="BP123" s="33">
        <f t="shared" si="136"/>
        <v>0</v>
      </c>
      <c r="BQ123" s="33">
        <f t="shared" si="136"/>
        <v>0.65999999999999992</v>
      </c>
      <c r="BR123" s="33">
        <f t="shared" ref="BR123" si="138">BR117*BR120</f>
        <v>0</v>
      </c>
      <c r="BS123" s="34">
        <f>SUM(D123:BQ123)</f>
        <v>1161.3306</v>
      </c>
      <c r="BT123" s="35">
        <f>BS123/$C$9</f>
        <v>19.355509999999999</v>
      </c>
    </row>
    <row r="126" spans="1:72" x14ac:dyDescent="0.3">
      <c r="BT126" s="40">
        <f>BT68</f>
        <v>39.402539999999995</v>
      </c>
    </row>
    <row r="127" spans="1:72" x14ac:dyDescent="0.3">
      <c r="BT127" s="40">
        <f>BT89</f>
        <v>84.919090000000011</v>
      </c>
    </row>
    <row r="128" spans="1:72" x14ac:dyDescent="0.3">
      <c r="BT128" s="40">
        <f>BT106</f>
        <v>23.630413999999991</v>
      </c>
    </row>
    <row r="129" spans="72:72" x14ac:dyDescent="0.3">
      <c r="BT129" s="40">
        <f>BT123</f>
        <v>19.355509999999999</v>
      </c>
    </row>
    <row r="130" spans="72:72" x14ac:dyDescent="0.3">
      <c r="BT130" s="40">
        <f>SUM(BT126:BT129)</f>
        <v>167.30755400000001</v>
      </c>
    </row>
  </sheetData>
  <mergeCells count="376">
    <mergeCell ref="BS109:BS110"/>
    <mergeCell ref="BT109:BT110"/>
    <mergeCell ref="A111:A115"/>
    <mergeCell ref="C111:C115"/>
    <mergeCell ref="C122:C123"/>
    <mergeCell ref="BL109:BL110"/>
    <mergeCell ref="BM109:BM110"/>
    <mergeCell ref="BN109:BN110"/>
    <mergeCell ref="BO109:BO110"/>
    <mergeCell ref="BP109:BP110"/>
    <mergeCell ref="BQ109:BQ110"/>
    <mergeCell ref="BF109:BF110"/>
    <mergeCell ref="BG109:BG110"/>
    <mergeCell ref="BH109:BH110"/>
    <mergeCell ref="BI109:BI110"/>
    <mergeCell ref="BJ109:BJ110"/>
    <mergeCell ref="BK109:BK110"/>
    <mergeCell ref="AZ109:AZ110"/>
    <mergeCell ref="BA109:BA110"/>
    <mergeCell ref="BB109:BB110"/>
    <mergeCell ref="BC109:BC110"/>
    <mergeCell ref="BD109:BD110"/>
    <mergeCell ref="BE109:BE110"/>
    <mergeCell ref="AT109:AT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AE109:AE110"/>
    <mergeCell ref="AH109:AH110"/>
    <mergeCell ref="AJ109:AJ110"/>
    <mergeCell ref="AK109:AK110"/>
    <mergeCell ref="AL109:AL110"/>
    <mergeCell ref="AM109:AM110"/>
    <mergeCell ref="Y109:Y110"/>
    <mergeCell ref="Z109:Z110"/>
    <mergeCell ref="AA109:AA110"/>
    <mergeCell ref="AB109:AB110"/>
    <mergeCell ref="AC109:AC110"/>
    <mergeCell ref="AD109:AD110"/>
    <mergeCell ref="AF109:AF110"/>
    <mergeCell ref="AG109:AG110"/>
    <mergeCell ref="AI109:AI110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G109:G110"/>
    <mergeCell ref="H109:H110"/>
    <mergeCell ref="I109:I110"/>
    <mergeCell ref="J109:J110"/>
    <mergeCell ref="K109:K110"/>
    <mergeCell ref="L109:L110"/>
    <mergeCell ref="BS92:BS93"/>
    <mergeCell ref="BT92:BT93"/>
    <mergeCell ref="A94:A97"/>
    <mergeCell ref="C94:C97"/>
    <mergeCell ref="C105:C106"/>
    <mergeCell ref="A109:A110"/>
    <mergeCell ref="C109:C110"/>
    <mergeCell ref="D109:D110"/>
    <mergeCell ref="E109:E110"/>
    <mergeCell ref="F109:F110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G92:G93"/>
    <mergeCell ref="H92:H93"/>
    <mergeCell ref="I92:I93"/>
    <mergeCell ref="J92:J93"/>
    <mergeCell ref="K92:K93"/>
    <mergeCell ref="L92:L93"/>
    <mergeCell ref="BS72:BS73"/>
    <mergeCell ref="BT72:BT73"/>
    <mergeCell ref="A74:A80"/>
    <mergeCell ref="C74:C80"/>
    <mergeCell ref="C88:C89"/>
    <mergeCell ref="A92:A93"/>
    <mergeCell ref="C92:C93"/>
    <mergeCell ref="D92:D93"/>
    <mergeCell ref="E92:E93"/>
    <mergeCell ref="F92:F93"/>
    <mergeCell ref="BL72:BL73"/>
    <mergeCell ref="BM72:BM73"/>
    <mergeCell ref="BN72:BN73"/>
    <mergeCell ref="BO72:BO73"/>
    <mergeCell ref="BP72:BP73"/>
    <mergeCell ref="BQ72:BQ73"/>
    <mergeCell ref="BF72:BF73"/>
    <mergeCell ref="BG72:BG73"/>
    <mergeCell ref="BH72:BH73"/>
    <mergeCell ref="BI72:BI73"/>
    <mergeCell ref="BJ72:BJ73"/>
    <mergeCell ref="BK72:BK73"/>
    <mergeCell ref="AZ72:AZ73"/>
    <mergeCell ref="BA72:BA73"/>
    <mergeCell ref="BB72:BB73"/>
    <mergeCell ref="BC72:BC73"/>
    <mergeCell ref="BD72:BD73"/>
    <mergeCell ref="BE72:BE73"/>
    <mergeCell ref="AT72:AT73"/>
    <mergeCell ref="AU72:AU73"/>
    <mergeCell ref="AV72:AV73"/>
    <mergeCell ref="AW72:AW73"/>
    <mergeCell ref="AX72:AX73"/>
    <mergeCell ref="AY72:AY73"/>
    <mergeCell ref="AN72:AN73"/>
    <mergeCell ref="AO72:AO73"/>
    <mergeCell ref="AP72:AP73"/>
    <mergeCell ref="AQ72:AQ73"/>
    <mergeCell ref="AR72:AR73"/>
    <mergeCell ref="AS72:AS73"/>
    <mergeCell ref="AE72:AE73"/>
    <mergeCell ref="AH72:AH73"/>
    <mergeCell ref="AJ72:AJ73"/>
    <mergeCell ref="AK72:AK73"/>
    <mergeCell ref="AL72:AL73"/>
    <mergeCell ref="AM72:AM73"/>
    <mergeCell ref="Y72:Y73"/>
    <mergeCell ref="Z72:Z73"/>
    <mergeCell ref="AA72:AA73"/>
    <mergeCell ref="AB72:AB73"/>
    <mergeCell ref="AC72:AC73"/>
    <mergeCell ref="AD72:AD73"/>
    <mergeCell ref="AF72:AF73"/>
    <mergeCell ref="AG72:AG73"/>
    <mergeCell ref="AI72:AI73"/>
    <mergeCell ref="S72:S73"/>
    <mergeCell ref="T72:T73"/>
    <mergeCell ref="U72:U73"/>
    <mergeCell ref="V72:V73"/>
    <mergeCell ref="W72:W73"/>
    <mergeCell ref="X72:X73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C67:C68"/>
    <mergeCell ref="A72:A73"/>
    <mergeCell ref="C72:C73"/>
    <mergeCell ref="D72:D73"/>
    <mergeCell ref="E72:E73"/>
    <mergeCell ref="F72:F73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E55:E56"/>
    <mergeCell ref="F55:F56"/>
    <mergeCell ref="G55:G56"/>
    <mergeCell ref="H55:H56"/>
    <mergeCell ref="I55:I56"/>
    <mergeCell ref="J55:J56"/>
    <mergeCell ref="A26:A30"/>
    <mergeCell ref="C26:C30"/>
    <mergeCell ref="C48:C49"/>
    <mergeCell ref="A55:A56"/>
    <mergeCell ref="C55:C56"/>
    <mergeCell ref="D55:D56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5:BR56"/>
    <mergeCell ref="BR72:BR73"/>
    <mergeCell ref="BR92:BR93"/>
    <mergeCell ref="BR109:BR110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6" sqref="H36:H43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1"/>
      <c r="C1" s="131"/>
      <c r="D1" s="132" t="s">
        <v>62</v>
      </c>
      <c r="E1" s="133"/>
      <c r="F1" s="133"/>
      <c r="G1" s="133"/>
      <c r="H1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1"/>
      <c r="J1" s="131"/>
      <c r="K1" s="53"/>
      <c r="L1" s="135"/>
      <c r="M1" s="135"/>
      <c r="N1" s="135"/>
      <c r="O1" s="135"/>
      <c r="P1" s="93"/>
      <c r="Q1" s="93"/>
      <c r="R1" s="93"/>
      <c r="S1" s="93"/>
      <c r="T1" s="121"/>
      <c r="U1" s="121"/>
      <c r="V1" s="26"/>
    </row>
    <row r="2" spans="1:22" ht="21.9" customHeight="1" x14ac:dyDescent="0.35">
      <c r="A2" s="122" t="s">
        <v>39</v>
      </c>
      <c r="B2" s="122"/>
      <c r="C2" s="123"/>
      <c r="D2" s="124" t="s">
        <v>40</v>
      </c>
      <c r="E2" s="122"/>
      <c r="F2" s="122"/>
      <c r="G2" s="123"/>
      <c r="H2" s="122" t="s">
        <v>41</v>
      </c>
      <c r="I2" s="122"/>
      <c r="J2" s="123"/>
      <c r="K2" s="53"/>
      <c r="L2" s="125" t="s">
        <v>8</v>
      </c>
      <c r="M2" s="126"/>
      <c r="N2" s="125" t="s">
        <v>11</v>
      </c>
      <c r="O2" s="126"/>
      <c r="P2" s="127" t="s">
        <v>18</v>
      </c>
      <c r="Q2" s="128"/>
      <c r="R2" s="127" t="s">
        <v>21</v>
      </c>
      <c r="S2" s="128"/>
      <c r="T2" s="129" t="s">
        <v>42</v>
      </c>
      <c r="U2" s="130"/>
      <c r="V2" s="26"/>
    </row>
    <row r="3" spans="1:22" ht="30.75" customHeight="1" x14ac:dyDescent="0.3">
      <c r="A3" s="54"/>
      <c r="B3" s="66">
        <f t="shared" ref="B3:B15" si="0">E3</f>
        <v>45721</v>
      </c>
      <c r="C3" s="55" t="s">
        <v>43</v>
      </c>
      <c r="D3" s="54"/>
      <c r="E3" s="66">
        <f>' 3-7 лет (день 10)'!K6</f>
        <v>45721</v>
      </c>
      <c r="F3" s="55" t="s">
        <v>43</v>
      </c>
      <c r="G3" s="55" t="s">
        <v>44</v>
      </c>
      <c r="H3" s="54"/>
      <c r="I3" s="66">
        <f>E3</f>
        <v>45721</v>
      </c>
      <c r="J3" s="55" t="s">
        <v>44</v>
      </c>
      <c r="K3" s="26"/>
      <c r="L3" s="56">
        <f>F4</f>
        <v>31.728779999999997</v>
      </c>
      <c r="M3" s="56">
        <f>G4</f>
        <v>39.402539999999995</v>
      </c>
      <c r="N3" s="56">
        <f>F9</f>
        <v>67.607730000000004</v>
      </c>
      <c r="O3" s="56">
        <f>G9</f>
        <v>84.919090000000011</v>
      </c>
      <c r="P3" s="56">
        <f>F17</f>
        <v>17.218719999999998</v>
      </c>
      <c r="Q3" s="56">
        <f>G17</f>
        <v>23.630413999999991</v>
      </c>
      <c r="R3" s="6">
        <f>F22</f>
        <v>15.023117499999998</v>
      </c>
      <c r="S3" s="6">
        <f>G22</f>
        <v>19.355509999999999</v>
      </c>
      <c r="T3" s="57">
        <f>L3+N3+P3+R3</f>
        <v>131.57834750000001</v>
      </c>
      <c r="U3" s="57">
        <f>M3+O3+Q3+S3</f>
        <v>167.30755400000001</v>
      </c>
    </row>
    <row r="4" spans="1:22" ht="15" customHeight="1" x14ac:dyDescent="0.3">
      <c r="A4" s="97" t="s">
        <v>8</v>
      </c>
      <c r="B4" s="6" t="str">
        <f t="shared" si="0"/>
        <v>Каша рисовая молочная</v>
      </c>
      <c r="C4" s="136">
        <f>F4</f>
        <v>31.728779999999997</v>
      </c>
      <c r="D4" s="97" t="s">
        <v>8</v>
      </c>
      <c r="E4" s="6" t="str">
        <f>' 3-7 лет (день 10)'!B9</f>
        <v>Каша рисовая молочная</v>
      </c>
      <c r="F4" s="136">
        <f>' 1,5-2 года (день 10)'!BT66</f>
        <v>31.728779999999997</v>
      </c>
      <c r="G4" s="136">
        <f>' 3-7 лет (день 10)'!BT68</f>
        <v>39.402539999999995</v>
      </c>
      <c r="H4" s="97" t="s">
        <v>8</v>
      </c>
      <c r="I4" s="6" t="str">
        <f>E4</f>
        <v>Каша рисовая молочная</v>
      </c>
      <c r="J4" s="136">
        <f>G4</f>
        <v>39.402539999999995</v>
      </c>
    </row>
    <row r="5" spans="1:22" ht="15" customHeight="1" x14ac:dyDescent="0.3">
      <c r="A5" s="97"/>
      <c r="B5" s="6" t="str">
        <f t="shared" si="0"/>
        <v xml:space="preserve">Бутерброд с маслом </v>
      </c>
      <c r="C5" s="137"/>
      <c r="D5" s="97"/>
      <c r="E5" s="6" t="str">
        <f>' 3-7 лет (день 10)'!B10</f>
        <v xml:space="preserve">Бутерброд с маслом </v>
      </c>
      <c r="F5" s="137"/>
      <c r="G5" s="137"/>
      <c r="H5" s="97"/>
      <c r="I5" s="6" t="str">
        <f>E5</f>
        <v xml:space="preserve">Бутерброд с маслом </v>
      </c>
      <c r="J5" s="137"/>
    </row>
    <row r="6" spans="1:22" ht="15" customHeight="1" x14ac:dyDescent="0.3">
      <c r="A6" s="97"/>
      <c r="B6" s="6" t="str">
        <f t="shared" si="0"/>
        <v>Кофейный напиток с молоком</v>
      </c>
      <c r="C6" s="137"/>
      <c r="D6" s="97"/>
      <c r="E6" s="6" t="str">
        <f>' 3-7 лет (день 10)'!B11</f>
        <v>Кофейный напиток с молоком</v>
      </c>
      <c r="F6" s="137"/>
      <c r="G6" s="137"/>
      <c r="H6" s="97"/>
      <c r="I6" s="6" t="str">
        <f>E6</f>
        <v>Кофейный напиток с молоком</v>
      </c>
      <c r="J6" s="137"/>
    </row>
    <row r="7" spans="1:22" ht="15" customHeight="1" x14ac:dyDescent="0.3">
      <c r="A7" s="97"/>
      <c r="B7" s="6">
        <f t="shared" si="0"/>
        <v>0</v>
      </c>
      <c r="C7" s="137"/>
      <c r="D7" s="97"/>
      <c r="E7" s="6"/>
      <c r="F7" s="137"/>
      <c r="G7" s="137"/>
      <c r="H7" s="97"/>
      <c r="I7" s="6"/>
      <c r="J7" s="137"/>
    </row>
    <row r="8" spans="1:22" ht="15" customHeight="1" x14ac:dyDescent="0.3">
      <c r="A8" s="97"/>
      <c r="B8" s="6">
        <f t="shared" si="0"/>
        <v>0</v>
      </c>
      <c r="C8" s="138"/>
      <c r="D8" s="97"/>
      <c r="E8" s="6"/>
      <c r="F8" s="138"/>
      <c r="G8" s="138"/>
      <c r="H8" s="97"/>
      <c r="I8" s="6"/>
      <c r="J8" s="138"/>
    </row>
    <row r="9" spans="1:22" ht="15" customHeight="1" x14ac:dyDescent="0.3">
      <c r="A9" s="97" t="s">
        <v>11</v>
      </c>
      <c r="B9" s="6" t="str">
        <f t="shared" si="0"/>
        <v>Щи из свежей капусты</v>
      </c>
      <c r="C9" s="139">
        <f>F9</f>
        <v>67.607730000000004</v>
      </c>
      <c r="D9" s="97" t="s">
        <v>11</v>
      </c>
      <c r="E9" s="9" t="str">
        <f>' 3-7 лет (день 10)'!B14</f>
        <v>Щи из свежей капусты</v>
      </c>
      <c r="F9" s="139">
        <f>' 1,5-2 года (день 10)'!BT84</f>
        <v>67.607730000000004</v>
      </c>
      <c r="G9" s="139">
        <f>' 3-7 лет (день 10)'!BT89</f>
        <v>84.919090000000011</v>
      </c>
      <c r="H9" s="97" t="s">
        <v>11</v>
      </c>
      <c r="I9" s="6" t="str">
        <f>E9</f>
        <v>Щи из свежей капусты</v>
      </c>
      <c r="J9" s="139">
        <f>G9</f>
        <v>84.919090000000011</v>
      </c>
    </row>
    <row r="10" spans="1:22" ht="15" customHeight="1" x14ac:dyDescent="0.3">
      <c r="A10" s="97"/>
      <c r="B10" s="6" t="str">
        <f t="shared" si="0"/>
        <v>Птица в томатном соусе</v>
      </c>
      <c r="C10" s="140"/>
      <c r="D10" s="97"/>
      <c r="E10" s="9" t="str">
        <f>' 3-7 лет (день 10)'!B15</f>
        <v>Птица в томатном соусе</v>
      </c>
      <c r="F10" s="140"/>
      <c r="G10" s="140"/>
      <c r="H10" s="97"/>
      <c r="I10" s="6" t="str">
        <f t="shared" ref="I10:I16" si="1">E10</f>
        <v>Птица в томатном соусе</v>
      </c>
      <c r="J10" s="140"/>
    </row>
    <row r="11" spans="1:22" ht="15" customHeight="1" x14ac:dyDescent="0.3">
      <c r="A11" s="97"/>
      <c r="B11" s="6" t="str">
        <f t="shared" si="0"/>
        <v>Гречка отварная</v>
      </c>
      <c r="C11" s="140"/>
      <c r="D11" s="97"/>
      <c r="E11" s="9" t="str">
        <f>' 3-7 лет (день 10)'!B16</f>
        <v>Гречка отварная</v>
      </c>
      <c r="F11" s="140"/>
      <c r="G11" s="140"/>
      <c r="H11" s="97"/>
      <c r="I11" s="6" t="str">
        <f t="shared" si="1"/>
        <v>Гречка отварная</v>
      </c>
      <c r="J11" s="140"/>
    </row>
    <row r="12" spans="1:22" ht="15" customHeight="1" x14ac:dyDescent="0.3">
      <c r="A12" s="97"/>
      <c r="B12" s="6" t="str">
        <f t="shared" si="0"/>
        <v>Хлеб пшеничный</v>
      </c>
      <c r="C12" s="140"/>
      <c r="D12" s="97"/>
      <c r="E12" s="9" t="str">
        <f>' 3-7 лет (день 10)'!B17</f>
        <v>Хлеб пшеничный</v>
      </c>
      <c r="F12" s="140"/>
      <c r="G12" s="140"/>
      <c r="H12" s="97"/>
      <c r="I12" s="6" t="str">
        <f t="shared" si="1"/>
        <v>Хлеб пшеничный</v>
      </c>
      <c r="J12" s="140"/>
    </row>
    <row r="13" spans="1:22" ht="15" customHeight="1" x14ac:dyDescent="0.3">
      <c r="A13" s="97"/>
      <c r="B13" s="6" t="str">
        <f t="shared" si="0"/>
        <v>Хлеб ржано-пшеничный</v>
      </c>
      <c r="C13" s="140"/>
      <c r="D13" s="97"/>
      <c r="E13" s="9" t="str">
        <f>' 3-7 лет (день 10)'!B18</f>
        <v>Хлеб ржано-пшеничный</v>
      </c>
      <c r="F13" s="140"/>
      <c r="G13" s="140"/>
      <c r="H13" s="97"/>
      <c r="I13" s="6" t="str">
        <f t="shared" si="1"/>
        <v>Хлеб ржано-пшеничный</v>
      </c>
      <c r="J13" s="140"/>
    </row>
    <row r="14" spans="1:22" ht="15" customHeight="1" x14ac:dyDescent="0.3">
      <c r="A14" s="97"/>
      <c r="B14" s="6" t="str">
        <f t="shared" si="0"/>
        <v>Сок</v>
      </c>
      <c r="C14" s="140"/>
      <c r="D14" s="97"/>
      <c r="E14" s="9" t="str">
        <f>' 3-7 лет (день 10)'!B19</f>
        <v>Сок</v>
      </c>
      <c r="F14" s="140"/>
      <c r="G14" s="140"/>
      <c r="H14" s="97"/>
      <c r="I14" s="6" t="str">
        <f t="shared" si="1"/>
        <v>Сок</v>
      </c>
      <c r="J14" s="140"/>
    </row>
    <row r="15" spans="1:22" ht="15" customHeight="1" x14ac:dyDescent="0.3">
      <c r="A15" s="97"/>
      <c r="B15" s="6">
        <f t="shared" si="0"/>
        <v>0</v>
      </c>
      <c r="C15" s="140"/>
      <c r="D15" s="97"/>
      <c r="F15" s="140"/>
      <c r="G15" s="140"/>
      <c r="H15" s="97"/>
      <c r="I15" s="6">
        <f t="shared" si="1"/>
        <v>0</v>
      </c>
      <c r="J15" s="140"/>
      <c r="L15">
        <v>19.126741802727274</v>
      </c>
    </row>
    <row r="16" spans="1:22" ht="15" customHeight="1" x14ac:dyDescent="0.3">
      <c r="A16" s="97"/>
      <c r="B16" s="11"/>
      <c r="C16" s="141"/>
      <c r="D16" s="97"/>
      <c r="E16" s="11"/>
      <c r="F16" s="141"/>
      <c r="G16" s="141"/>
      <c r="H16" s="97"/>
      <c r="I16" s="6">
        <f t="shared" si="1"/>
        <v>0</v>
      </c>
      <c r="J16" s="141"/>
      <c r="L16">
        <v>44.031477792207781</v>
      </c>
    </row>
    <row r="17" spans="1:15" ht="15" customHeight="1" x14ac:dyDescent="0.3">
      <c r="A17" s="97" t="s">
        <v>18</v>
      </c>
      <c r="B17" s="6" t="str">
        <f>E17</f>
        <v>Напиток из шиповника</v>
      </c>
      <c r="C17" s="136">
        <f>F17</f>
        <v>17.218719999999998</v>
      </c>
      <c r="D17" s="97" t="s">
        <v>18</v>
      </c>
      <c r="E17" s="6" t="str">
        <f>' 3-7 лет (день 10)'!B21</f>
        <v>Напиток из шиповника</v>
      </c>
      <c r="F17" s="136">
        <f>' 1,5-2 года (день 10)'!BT100</f>
        <v>17.218719999999998</v>
      </c>
      <c r="G17" s="136">
        <f>' 3-7 лет (день 10)'!BT106</f>
        <v>23.630413999999991</v>
      </c>
      <c r="H17" s="97" t="s">
        <v>18</v>
      </c>
      <c r="I17" s="6" t="str">
        <f>E17</f>
        <v>Напиток из шиповника</v>
      </c>
      <c r="J17" s="136">
        <f>G17</f>
        <v>23.630413999999991</v>
      </c>
      <c r="L17">
        <v>16.815419030000001</v>
      </c>
    </row>
    <row r="18" spans="1:15" ht="15" customHeight="1" x14ac:dyDescent="0.3">
      <c r="A18" s="97"/>
      <c r="B18" s="6" t="str">
        <f>E18</f>
        <v>Булочка домашняя</v>
      </c>
      <c r="C18" s="137"/>
      <c r="D18" s="97"/>
      <c r="E18" s="6" t="str">
        <f>' 3-7 лет (день 10)'!B22</f>
        <v>Булочка домашняя</v>
      </c>
      <c r="F18" s="137"/>
      <c r="G18" s="137"/>
      <c r="H18" s="97"/>
      <c r="I18" s="6" t="str">
        <f>E18</f>
        <v>Булочка домашняя</v>
      </c>
      <c r="J18" s="137"/>
      <c r="L18">
        <v>31.082481481818188</v>
      </c>
    </row>
    <row r="19" spans="1:15" ht="15" customHeight="1" x14ac:dyDescent="0.3">
      <c r="A19" s="97"/>
      <c r="B19" s="6"/>
      <c r="C19" s="137"/>
      <c r="D19" s="97"/>
      <c r="E19" s="11"/>
      <c r="F19" s="137"/>
      <c r="G19" s="137"/>
      <c r="H19" s="97"/>
      <c r="I19" s="6"/>
      <c r="J19" s="137"/>
      <c r="L19">
        <v>111.05612010675326</v>
      </c>
    </row>
    <row r="20" spans="1:15" ht="15" customHeight="1" x14ac:dyDescent="0.3">
      <c r="A20" s="97"/>
      <c r="B20" s="6"/>
      <c r="C20" s="137"/>
      <c r="D20" s="97"/>
      <c r="E20" s="11"/>
      <c r="F20" s="137"/>
      <c r="G20" s="137"/>
      <c r="H20" s="97"/>
      <c r="I20" s="6"/>
      <c r="J20" s="137"/>
    </row>
    <row r="21" spans="1:15" ht="15" customHeight="1" x14ac:dyDescent="0.3">
      <c r="A21" s="97"/>
      <c r="B21" s="6"/>
      <c r="C21" s="138"/>
      <c r="D21" s="97"/>
      <c r="E21" s="11"/>
      <c r="F21" s="138"/>
      <c r="G21" s="138"/>
      <c r="H21" s="97"/>
      <c r="I21" s="6"/>
      <c r="J21" s="138"/>
    </row>
    <row r="22" spans="1:15" ht="29.25" customHeight="1" x14ac:dyDescent="0.3">
      <c r="A22" s="97" t="s">
        <v>21</v>
      </c>
      <c r="B22" s="20" t="str">
        <f>E22</f>
        <v>Суп молочный с макарон. изделиями</v>
      </c>
      <c r="C22" s="136">
        <f>F22</f>
        <v>15.023117499999998</v>
      </c>
      <c r="D22" s="97" t="s">
        <v>21</v>
      </c>
      <c r="E22" s="20" t="str">
        <f>' 3-7 лет (день 10)'!B26</f>
        <v>Суп молочный с макарон. изделиями</v>
      </c>
      <c r="F22" s="136">
        <f>' 1,5-2 года (день 10)'!BT116</f>
        <v>15.023117499999998</v>
      </c>
      <c r="G22" s="136">
        <f>' 3-7 лет (день 10)'!BT123</f>
        <v>19.355509999999999</v>
      </c>
      <c r="H22" s="97" t="s">
        <v>21</v>
      </c>
      <c r="I22" s="20" t="str">
        <f>E22</f>
        <v>Суп молочный с макарон. изделиями</v>
      </c>
      <c r="J22" s="136">
        <f>G22</f>
        <v>19.355509999999999</v>
      </c>
      <c r="L22">
        <v>14.777958181818184</v>
      </c>
    </row>
    <row r="23" spans="1:15" ht="15" customHeight="1" x14ac:dyDescent="0.3">
      <c r="A23" s="97"/>
      <c r="B23" s="20" t="str">
        <f>E23</f>
        <v>Хлеб пшеничный</v>
      </c>
      <c r="C23" s="137"/>
      <c r="D23" s="97"/>
      <c r="E23" s="20" t="str">
        <f>' 3-7 лет (день 10)'!B27</f>
        <v>Хлеб пшеничный</v>
      </c>
      <c r="F23" s="137"/>
      <c r="G23" s="137"/>
      <c r="H23" s="97"/>
      <c r="I23" s="20" t="str">
        <f>E23</f>
        <v>Хлеб пшеничный</v>
      </c>
      <c r="J23" s="137"/>
      <c r="L23">
        <v>33.252185324675324</v>
      </c>
    </row>
    <row r="24" spans="1:15" ht="15" customHeight="1" x14ac:dyDescent="0.3">
      <c r="A24" s="97"/>
      <c r="B24" s="20" t="str">
        <f>E24</f>
        <v>Чай с сахаром</v>
      </c>
      <c r="C24" s="137"/>
      <c r="D24" s="97"/>
      <c r="E24" s="20" t="str">
        <f>' 3-7 лет (день 10)'!B28</f>
        <v>Чай с сахаром</v>
      </c>
      <c r="F24" s="137"/>
      <c r="G24" s="137"/>
      <c r="H24" s="97"/>
      <c r="I24" s="20" t="str">
        <f>E24</f>
        <v>Чай с сахаром</v>
      </c>
      <c r="J24" s="137"/>
      <c r="L24">
        <v>13.980600000000001</v>
      </c>
    </row>
    <row r="25" spans="1:15" ht="15" customHeight="1" x14ac:dyDescent="0.3">
      <c r="A25" s="97"/>
      <c r="B25" s="11">
        <f>E25</f>
        <v>0</v>
      </c>
      <c r="C25" s="137"/>
      <c r="D25" s="97"/>
      <c r="E25" s="10"/>
      <c r="F25" s="137"/>
      <c r="G25" s="137"/>
      <c r="H25" s="97"/>
      <c r="I25" s="11">
        <f>E25</f>
        <v>0</v>
      </c>
      <c r="J25" s="137"/>
      <c r="L25">
        <v>25.710108181818185</v>
      </c>
    </row>
    <row r="26" spans="1:15" ht="15" customHeight="1" x14ac:dyDescent="0.3">
      <c r="A26" s="97"/>
      <c r="B26" s="6"/>
      <c r="C26" s="138"/>
      <c r="D26" s="97"/>
      <c r="E26" s="6"/>
      <c r="F26" s="138"/>
      <c r="G26" s="138"/>
      <c r="H26" s="97"/>
      <c r="I26" s="6"/>
      <c r="J26" s="138"/>
      <c r="L26">
        <v>87.720851688311697</v>
      </c>
    </row>
    <row r="27" spans="1:15" ht="17.399999999999999" x14ac:dyDescent="0.35">
      <c r="A27" s="143" t="s">
        <v>42</v>
      </c>
      <c r="B27" s="144"/>
      <c r="C27" s="58">
        <f>C4+C9+C17+C22</f>
        <v>131.57834750000001</v>
      </c>
      <c r="D27" s="143" t="s">
        <v>42</v>
      </c>
      <c r="E27" s="144"/>
      <c r="F27" s="58">
        <f>F4+F9+F17+F22</f>
        <v>131.57834750000001</v>
      </c>
      <c r="G27" s="58">
        <f>G4+G9+G17+G22</f>
        <v>167.30755400000001</v>
      </c>
      <c r="H27" s="143" t="s">
        <v>42</v>
      </c>
      <c r="I27" s="144"/>
      <c r="J27" s="58">
        <f>J4+J9+J17+J22</f>
        <v>167.30755400000001</v>
      </c>
    </row>
    <row r="28" spans="1:15" ht="59.25" customHeight="1" x14ac:dyDescent="0.3">
      <c r="A28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1"/>
      <c r="C28" s="131"/>
      <c r="D28" s="132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3"/>
      <c r="F28" s="133"/>
      <c r="G28" s="133"/>
      <c r="H28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1"/>
      <c r="J28" s="145"/>
      <c r="K28" s="53"/>
      <c r="L28" s="53"/>
      <c r="M28" s="142"/>
      <c r="N28" s="142"/>
      <c r="O28" s="142"/>
    </row>
    <row r="29" spans="1:15" ht="21.9" customHeight="1" x14ac:dyDescent="0.3">
      <c r="A29" s="122" t="s">
        <v>45</v>
      </c>
      <c r="B29" s="122"/>
      <c r="C29" s="123"/>
      <c r="D29" s="124" t="s">
        <v>46</v>
      </c>
      <c r="E29" s="122"/>
      <c r="F29" s="122"/>
      <c r="G29" s="123"/>
      <c r="H29" s="124" t="s">
        <v>47</v>
      </c>
      <c r="I29" s="122"/>
      <c r="J29" s="123"/>
      <c r="K29" s="53"/>
      <c r="L29" s="53"/>
      <c r="M29" s="59"/>
      <c r="N29" s="59"/>
      <c r="O29" s="59"/>
    </row>
    <row r="30" spans="1:15" ht="30.75" customHeight="1" x14ac:dyDescent="0.3">
      <c r="A30" s="54"/>
      <c r="B30" s="67">
        <f>E3</f>
        <v>45721</v>
      </c>
      <c r="C30" s="55" t="s">
        <v>44</v>
      </c>
      <c r="D30" s="54"/>
      <c r="E30" s="66">
        <f>E3</f>
        <v>45721</v>
      </c>
      <c r="F30" s="55" t="s">
        <v>43</v>
      </c>
      <c r="G30" s="55" t="s">
        <v>44</v>
      </c>
      <c r="H30" s="54"/>
      <c r="I30" s="68">
        <f>E3</f>
        <v>45721</v>
      </c>
      <c r="J30" s="60" t="s">
        <v>44</v>
      </c>
      <c r="K30" s="26"/>
      <c r="L30" s="26"/>
    </row>
    <row r="31" spans="1:15" ht="15" customHeight="1" x14ac:dyDescent="0.3">
      <c r="A31" s="97" t="s">
        <v>8</v>
      </c>
      <c r="B31" s="6" t="str">
        <f>E4</f>
        <v>Каша рисовая молочная</v>
      </c>
      <c r="C31" s="136">
        <f>G4</f>
        <v>39.402539999999995</v>
      </c>
      <c r="D31" s="97" t="s">
        <v>8</v>
      </c>
      <c r="E31" s="6" t="str">
        <f>E4</f>
        <v>Каша рисовая молочная</v>
      </c>
      <c r="F31" s="136">
        <f>F4</f>
        <v>31.728779999999997</v>
      </c>
      <c r="G31" s="149">
        <f>G4</f>
        <v>39.402539999999995</v>
      </c>
      <c r="H31" s="97" t="s">
        <v>8</v>
      </c>
      <c r="I31" s="6" t="str">
        <f>I4</f>
        <v>Каша рисовая молочная</v>
      </c>
      <c r="J31" s="136">
        <f>F31</f>
        <v>31.728779999999997</v>
      </c>
    </row>
    <row r="32" spans="1:15" ht="15" customHeight="1" x14ac:dyDescent="0.3">
      <c r="A32" s="97"/>
      <c r="B32" s="6" t="str">
        <f>E5</f>
        <v xml:space="preserve">Бутерброд с маслом </v>
      </c>
      <c r="C32" s="137"/>
      <c r="D32" s="97"/>
      <c r="E32" s="6" t="str">
        <f>E5</f>
        <v xml:space="preserve">Бутерброд с маслом </v>
      </c>
      <c r="F32" s="137"/>
      <c r="G32" s="150"/>
      <c r="H32" s="97"/>
      <c r="I32" s="6" t="str">
        <f>I5</f>
        <v xml:space="preserve">Бутерброд с маслом </v>
      </c>
      <c r="J32" s="137"/>
    </row>
    <row r="33" spans="1:10" ht="15" customHeight="1" x14ac:dyDescent="0.3">
      <c r="A33" s="97"/>
      <c r="B33" s="6" t="str">
        <f>E6</f>
        <v>Кофейный напиток с молоком</v>
      </c>
      <c r="C33" s="137"/>
      <c r="D33" s="97"/>
      <c r="E33" s="6" t="str">
        <f>E6</f>
        <v>Кофейный напиток с молоком</v>
      </c>
      <c r="F33" s="137"/>
      <c r="G33" s="150"/>
      <c r="H33" s="97"/>
      <c r="I33" s="6" t="str">
        <f>I6</f>
        <v>Кофейный напиток с молоком</v>
      </c>
      <c r="J33" s="137"/>
    </row>
    <row r="34" spans="1:10" ht="15" customHeight="1" x14ac:dyDescent="0.3">
      <c r="A34" s="97"/>
      <c r="B34" s="6"/>
      <c r="C34" s="137"/>
      <c r="D34" s="97"/>
      <c r="E34" s="6"/>
      <c r="F34" s="137"/>
      <c r="G34" s="150"/>
      <c r="H34" s="97"/>
      <c r="I34" s="6"/>
      <c r="J34" s="137"/>
    </row>
    <row r="35" spans="1:10" ht="15" customHeight="1" x14ac:dyDescent="0.3">
      <c r="A35" s="97"/>
      <c r="B35" s="6"/>
      <c r="C35" s="138"/>
      <c r="D35" s="97"/>
      <c r="E35" s="6"/>
      <c r="F35" s="138"/>
      <c r="G35" s="151"/>
      <c r="H35" s="97"/>
      <c r="I35" s="6"/>
      <c r="J35" s="138"/>
    </row>
    <row r="36" spans="1:10" ht="15" customHeight="1" x14ac:dyDescent="0.3">
      <c r="A36" s="97" t="s">
        <v>11</v>
      </c>
      <c r="B36" s="6" t="str">
        <f>E9</f>
        <v>Щи из свежей капусты</v>
      </c>
      <c r="C36" s="139">
        <f>G9</f>
        <v>84.919090000000011</v>
      </c>
      <c r="D36" s="97" t="s">
        <v>11</v>
      </c>
      <c r="E36" s="6" t="str">
        <f>E9</f>
        <v>Щи из свежей капусты</v>
      </c>
      <c r="F36" s="146">
        <f>F9</f>
        <v>67.607730000000004</v>
      </c>
      <c r="G36" s="139">
        <f>G9</f>
        <v>84.919090000000011</v>
      </c>
      <c r="H36" s="97" t="s">
        <v>11</v>
      </c>
      <c r="I36" s="6" t="str">
        <f t="shared" ref="I36:I41" si="2">I9</f>
        <v>Щи из свежей капусты</v>
      </c>
      <c r="J36" s="139">
        <f>F36</f>
        <v>67.607730000000004</v>
      </c>
    </row>
    <row r="37" spans="1:10" ht="15" customHeight="1" x14ac:dyDescent="0.3">
      <c r="A37" s="97"/>
      <c r="B37" s="6" t="str">
        <f t="shared" ref="B37:B42" si="3">E10</f>
        <v>Птица в томатном соусе</v>
      </c>
      <c r="C37" s="140"/>
      <c r="D37" s="97"/>
      <c r="E37" s="6" t="str">
        <f t="shared" ref="E37:E41" si="4">E10</f>
        <v>Птица в томатном соусе</v>
      </c>
      <c r="F37" s="147"/>
      <c r="G37" s="140"/>
      <c r="H37" s="97"/>
      <c r="I37" s="6" t="str">
        <f t="shared" si="2"/>
        <v>Птица в томатном соусе</v>
      </c>
      <c r="J37" s="140"/>
    </row>
    <row r="38" spans="1:10" ht="15" customHeight="1" x14ac:dyDescent="0.3">
      <c r="A38" s="97"/>
      <c r="B38" s="6" t="str">
        <f t="shared" si="3"/>
        <v>Гречка отварная</v>
      </c>
      <c r="C38" s="140"/>
      <c r="D38" s="97"/>
      <c r="E38" s="6" t="str">
        <f t="shared" si="4"/>
        <v>Гречка отварная</v>
      </c>
      <c r="F38" s="147"/>
      <c r="G38" s="140"/>
      <c r="H38" s="97"/>
      <c r="I38" s="6" t="str">
        <f t="shared" si="2"/>
        <v>Гречка отварная</v>
      </c>
      <c r="J38" s="140"/>
    </row>
    <row r="39" spans="1:10" ht="15" customHeight="1" x14ac:dyDescent="0.3">
      <c r="A39" s="97"/>
      <c r="B39" s="6" t="str">
        <f t="shared" si="3"/>
        <v>Хлеб пшеничный</v>
      </c>
      <c r="C39" s="140"/>
      <c r="D39" s="97"/>
      <c r="E39" s="6" t="str">
        <f t="shared" si="4"/>
        <v>Хлеб пшеничный</v>
      </c>
      <c r="F39" s="147"/>
      <c r="G39" s="140"/>
      <c r="H39" s="97"/>
      <c r="I39" s="6" t="str">
        <f t="shared" si="2"/>
        <v>Хлеб пшеничный</v>
      </c>
      <c r="J39" s="140"/>
    </row>
    <row r="40" spans="1:10" ht="15" customHeight="1" x14ac:dyDescent="0.3">
      <c r="A40" s="97"/>
      <c r="B40" s="6" t="str">
        <f t="shared" si="3"/>
        <v>Хлеб ржано-пшеничный</v>
      </c>
      <c r="C40" s="140"/>
      <c r="D40" s="97"/>
      <c r="E40" s="6" t="str">
        <f t="shared" si="4"/>
        <v>Хлеб ржано-пшеничный</v>
      </c>
      <c r="F40" s="147"/>
      <c r="G40" s="140"/>
      <c r="H40" s="97"/>
      <c r="I40" s="6" t="str">
        <f t="shared" si="2"/>
        <v>Хлеб ржано-пшеничный</v>
      </c>
      <c r="J40" s="140"/>
    </row>
    <row r="41" spans="1:10" ht="15" customHeight="1" x14ac:dyDescent="0.3">
      <c r="A41" s="97"/>
      <c r="B41" s="6" t="str">
        <f t="shared" si="3"/>
        <v>Сок</v>
      </c>
      <c r="C41" s="140"/>
      <c r="D41" s="97"/>
      <c r="E41" s="6" t="str">
        <f t="shared" si="4"/>
        <v>Сок</v>
      </c>
      <c r="F41" s="147"/>
      <c r="G41" s="140"/>
      <c r="H41" s="97"/>
      <c r="I41" s="6" t="str">
        <f t="shared" si="2"/>
        <v>Сок</v>
      </c>
      <c r="J41" s="140"/>
    </row>
    <row r="42" spans="1:10" ht="15" customHeight="1" x14ac:dyDescent="0.3">
      <c r="A42" s="97"/>
      <c r="B42" s="6">
        <f t="shared" si="3"/>
        <v>0</v>
      </c>
      <c r="C42" s="140"/>
      <c r="D42" s="97"/>
      <c r="E42" s="6"/>
      <c r="F42" s="147"/>
      <c r="G42" s="140"/>
      <c r="H42" s="97"/>
      <c r="I42" s="11" t="str">
        <f>E14</f>
        <v>Сок</v>
      </c>
      <c r="J42" s="140"/>
    </row>
    <row r="43" spans="1:10" ht="15" customHeight="1" x14ac:dyDescent="0.3">
      <c r="A43" s="97"/>
      <c r="B43" s="11"/>
      <c r="C43" s="141"/>
      <c r="D43" s="97"/>
      <c r="E43" s="11"/>
      <c r="F43" s="148"/>
      <c r="G43" s="141"/>
      <c r="H43" s="97"/>
      <c r="I43" s="11"/>
      <c r="J43" s="141"/>
    </row>
    <row r="44" spans="1:10" ht="15" customHeight="1" x14ac:dyDescent="0.3">
      <c r="A44" s="97" t="s">
        <v>18</v>
      </c>
      <c r="B44" s="6" t="str">
        <f>E17</f>
        <v>Напиток из шиповника</v>
      </c>
      <c r="C44" s="136">
        <f>G17</f>
        <v>23.630413999999991</v>
      </c>
      <c r="D44" s="97" t="s">
        <v>18</v>
      </c>
      <c r="E44" s="6" t="str">
        <f>E17</f>
        <v>Напиток из шиповника</v>
      </c>
      <c r="F44" s="136">
        <f>F17</f>
        <v>17.218719999999998</v>
      </c>
      <c r="G44" s="149">
        <f>G17</f>
        <v>23.630413999999991</v>
      </c>
      <c r="H44" s="97" t="s">
        <v>18</v>
      </c>
      <c r="I44" s="6" t="str">
        <f>I17</f>
        <v>Напиток из шиповника</v>
      </c>
      <c r="J44" s="136">
        <f>F44</f>
        <v>17.218719999999998</v>
      </c>
    </row>
    <row r="45" spans="1:10" ht="15" customHeight="1" x14ac:dyDescent="0.3">
      <c r="A45" s="97"/>
      <c r="B45" s="6" t="str">
        <f>E18</f>
        <v>Булочка домашняя</v>
      </c>
      <c r="C45" s="137"/>
      <c r="D45" s="97"/>
      <c r="E45" s="6" t="str">
        <f>E18</f>
        <v>Булочка домашняя</v>
      </c>
      <c r="F45" s="137"/>
      <c r="G45" s="150"/>
      <c r="H45" s="97"/>
      <c r="I45" s="6" t="str">
        <f>I18</f>
        <v>Булочка домашняя</v>
      </c>
      <c r="J45" s="137"/>
    </row>
    <row r="46" spans="1:10" ht="15" customHeight="1" x14ac:dyDescent="0.3">
      <c r="A46" s="97"/>
      <c r="B46" s="6"/>
      <c r="C46" s="137"/>
      <c r="D46" s="97"/>
      <c r="E46" s="6"/>
      <c r="F46" s="137"/>
      <c r="G46" s="150"/>
      <c r="H46" s="97"/>
      <c r="I46" s="6"/>
      <c r="J46" s="137"/>
    </row>
    <row r="47" spans="1:10" ht="15" customHeight="1" x14ac:dyDescent="0.3">
      <c r="A47" s="97"/>
      <c r="B47" s="6"/>
      <c r="C47" s="137"/>
      <c r="D47" s="97"/>
      <c r="E47" s="6"/>
      <c r="F47" s="137"/>
      <c r="G47" s="150"/>
      <c r="H47" s="97"/>
      <c r="I47" s="6"/>
      <c r="J47" s="137"/>
    </row>
    <row r="48" spans="1:10" ht="15" customHeight="1" x14ac:dyDescent="0.3">
      <c r="A48" s="97"/>
      <c r="B48" s="6"/>
      <c r="C48" s="138"/>
      <c r="D48" s="97"/>
      <c r="E48" s="6"/>
      <c r="F48" s="138"/>
      <c r="G48" s="151"/>
      <c r="H48" s="97"/>
      <c r="I48" s="6"/>
      <c r="J48" s="138"/>
    </row>
    <row r="49" spans="1:10" ht="29.25" customHeight="1" x14ac:dyDescent="0.3">
      <c r="A49" s="97" t="s">
        <v>21</v>
      </c>
      <c r="B49" s="20" t="str">
        <f>E22</f>
        <v>Суп молочный с макарон. изделиями</v>
      </c>
      <c r="C49" s="136">
        <f>G22</f>
        <v>19.355509999999999</v>
      </c>
      <c r="D49" s="97" t="s">
        <v>21</v>
      </c>
      <c r="E49" s="20" t="str">
        <f>E22</f>
        <v>Суп молочный с макарон. изделиями</v>
      </c>
      <c r="F49" s="136">
        <f>F22</f>
        <v>15.023117499999998</v>
      </c>
      <c r="G49" s="149">
        <f>G22</f>
        <v>19.355509999999999</v>
      </c>
      <c r="H49" s="97" t="s">
        <v>21</v>
      </c>
      <c r="I49" s="20" t="str">
        <f>I22</f>
        <v>Суп молочный с макарон. изделиями</v>
      </c>
      <c r="J49" s="136">
        <f>F49</f>
        <v>15.023117499999998</v>
      </c>
    </row>
    <row r="50" spans="1:10" ht="15" customHeight="1" x14ac:dyDescent="0.3">
      <c r="A50" s="97"/>
      <c r="B50" s="20" t="str">
        <f>E23</f>
        <v>Хлеб пшеничный</v>
      </c>
      <c r="C50" s="137"/>
      <c r="D50" s="97"/>
      <c r="E50" s="20" t="str">
        <f>E23</f>
        <v>Хлеб пшеничный</v>
      </c>
      <c r="F50" s="137"/>
      <c r="G50" s="150"/>
      <c r="H50" s="97"/>
      <c r="I50" s="20" t="str">
        <f>I23</f>
        <v>Хлеб пшеничный</v>
      </c>
      <c r="J50" s="137"/>
    </row>
    <row r="51" spans="1:10" ht="15" customHeight="1" x14ac:dyDescent="0.3">
      <c r="A51" s="97"/>
      <c r="B51" s="20" t="str">
        <f>E24</f>
        <v>Чай с сахаром</v>
      </c>
      <c r="C51" s="137"/>
      <c r="D51" s="97"/>
      <c r="E51" s="20" t="str">
        <f>E24</f>
        <v>Чай с сахаром</v>
      </c>
      <c r="F51" s="137"/>
      <c r="G51" s="150"/>
      <c r="H51" s="97"/>
      <c r="I51" s="20" t="str">
        <f>I24</f>
        <v>Чай с сахаром</v>
      </c>
      <c r="J51" s="137"/>
    </row>
    <row r="52" spans="1:10" ht="15" customHeight="1" x14ac:dyDescent="0.3">
      <c r="A52" s="97"/>
      <c r="B52" s="11">
        <f>E52</f>
        <v>0</v>
      </c>
      <c r="C52" s="137"/>
      <c r="D52" s="97"/>
      <c r="E52" s="11">
        <f>E25</f>
        <v>0</v>
      </c>
      <c r="F52" s="137"/>
      <c r="G52" s="150"/>
      <c r="H52" s="97"/>
      <c r="I52" s="11">
        <f>E25</f>
        <v>0</v>
      </c>
      <c r="J52" s="137"/>
    </row>
    <row r="53" spans="1:10" ht="15" customHeight="1" x14ac:dyDescent="0.3">
      <c r="A53" s="97"/>
      <c r="B53" s="6"/>
      <c r="C53" s="138"/>
      <c r="D53" s="97"/>
      <c r="E53" s="6"/>
      <c r="F53" s="138"/>
      <c r="G53" s="151"/>
      <c r="H53" s="97"/>
      <c r="I53" s="6"/>
      <c r="J53" s="138"/>
    </row>
    <row r="54" spans="1:10" ht="17.399999999999999" x14ac:dyDescent="0.35">
      <c r="A54" s="143" t="s">
        <v>42</v>
      </c>
      <c r="B54" s="144"/>
      <c r="C54" s="61">
        <f>C31+C36+C44+C49</f>
        <v>167.30755400000001</v>
      </c>
      <c r="D54" s="44"/>
      <c r="E54" s="62" t="s">
        <v>42</v>
      </c>
      <c r="F54" s="63">
        <f>F31+F36+F44+F49</f>
        <v>131.57834750000001</v>
      </c>
      <c r="G54" s="63">
        <f>G31+G36+G44+G49</f>
        <v>167.30755400000001</v>
      </c>
      <c r="H54" s="143" t="s">
        <v>42</v>
      </c>
      <c r="I54" s="144"/>
      <c r="J54" s="58">
        <f>J31+J36+J44+J49</f>
        <v>131.57834750000001</v>
      </c>
    </row>
    <row r="55" spans="1:10" ht="15" customHeight="1" x14ac:dyDescent="0.3"/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30" sqref="A30:XFD30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55" t="s">
        <v>89</v>
      </c>
      <c r="K1" s="155"/>
      <c r="L1" s="155"/>
      <c r="M1" s="155"/>
    </row>
    <row r="2" spans="1:13" x14ac:dyDescent="0.3">
      <c r="J2" s="155" t="s">
        <v>90</v>
      </c>
      <c r="K2" s="155"/>
      <c r="L2" s="155"/>
      <c r="M2" s="155"/>
    </row>
    <row r="3" spans="1:13" x14ac:dyDescent="0.3">
      <c r="J3" s="155" t="s">
        <v>91</v>
      </c>
      <c r="K3" s="155"/>
      <c r="L3" s="155"/>
      <c r="M3" s="155"/>
    </row>
    <row r="4" spans="1:13" ht="21" customHeight="1" x14ac:dyDescent="0.3">
      <c r="A4" s="78"/>
      <c r="B4" s="78"/>
      <c r="C4" s="78"/>
      <c r="D4" s="78"/>
      <c r="E4" s="78"/>
      <c r="J4" s="156" t="s">
        <v>93</v>
      </c>
      <c r="K4" s="156"/>
      <c r="L4" s="156"/>
      <c r="M4" s="156"/>
    </row>
    <row r="5" spans="1:13" ht="24" customHeight="1" x14ac:dyDescent="0.3">
      <c r="B5" s="79"/>
      <c r="C5" s="79"/>
      <c r="D5" s="79"/>
      <c r="E5" s="157" t="s">
        <v>92</v>
      </c>
      <c r="F5" s="157"/>
      <c r="G5" s="157">
        <f>' 3-7 лет (день 10)'!K6</f>
        <v>45721</v>
      </c>
      <c r="H5" s="157"/>
      <c r="I5" s="79"/>
      <c r="J5" s="79"/>
      <c r="K5" s="79"/>
      <c r="L5" s="79"/>
      <c r="M5" s="79"/>
    </row>
    <row r="6" spans="1:13" ht="27.6" x14ac:dyDescent="0.3">
      <c r="A6" s="71" t="s">
        <v>64</v>
      </c>
      <c r="B6" s="71" t="s">
        <v>65</v>
      </c>
      <c r="C6" s="71" t="s">
        <v>66</v>
      </c>
      <c r="D6" s="71" t="s">
        <v>67</v>
      </c>
      <c r="E6" s="71" t="s">
        <v>68</v>
      </c>
      <c r="F6" s="71" t="s">
        <v>69</v>
      </c>
      <c r="G6" s="71" t="s">
        <v>70</v>
      </c>
      <c r="H6" s="71" t="s">
        <v>71</v>
      </c>
      <c r="I6" s="71" t="s">
        <v>72</v>
      </c>
      <c r="J6" s="71" t="s">
        <v>73</v>
      </c>
      <c r="K6" s="71" t="s">
        <v>74</v>
      </c>
      <c r="L6" s="71" t="s">
        <v>75</v>
      </c>
      <c r="M6" s="71" t="s">
        <v>76</v>
      </c>
    </row>
    <row r="7" spans="1:13" ht="20.399999999999999" x14ac:dyDescent="0.3">
      <c r="A7" s="72" t="s">
        <v>77</v>
      </c>
      <c r="B7" s="152" t="s">
        <v>78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4"/>
    </row>
    <row r="8" spans="1:13" x14ac:dyDescent="0.3">
      <c r="A8" s="73" t="s">
        <v>8</v>
      </c>
      <c r="B8" s="74" t="s">
        <v>9</v>
      </c>
      <c r="C8" s="74">
        <v>150</v>
      </c>
      <c r="D8" s="74">
        <v>4.16</v>
      </c>
      <c r="E8" s="74">
        <v>5.6</v>
      </c>
      <c r="F8" s="74">
        <v>19.559999999999999</v>
      </c>
      <c r="G8" s="74">
        <v>144</v>
      </c>
      <c r="H8" s="74">
        <v>135.18</v>
      </c>
      <c r="I8" s="74">
        <v>0.23</v>
      </c>
      <c r="J8" s="74">
        <v>0.05</v>
      </c>
      <c r="K8" s="74">
        <v>0.03</v>
      </c>
      <c r="L8" s="74">
        <v>1.46</v>
      </c>
      <c r="M8" s="74">
        <v>173</v>
      </c>
    </row>
    <row r="9" spans="1:13" x14ac:dyDescent="0.3">
      <c r="A9" s="75"/>
      <c r="B9" s="74" t="s">
        <v>37</v>
      </c>
      <c r="C9" s="76" t="s">
        <v>79</v>
      </c>
      <c r="D9" s="74">
        <v>1.54</v>
      </c>
      <c r="E9" s="74">
        <v>3.46</v>
      </c>
      <c r="F9" s="74">
        <v>9.75</v>
      </c>
      <c r="G9" s="74">
        <v>78</v>
      </c>
      <c r="H9" s="74">
        <v>4.4800000000000004</v>
      </c>
      <c r="I9" s="74">
        <v>0.23</v>
      </c>
      <c r="J9" s="74">
        <v>0.02</v>
      </c>
      <c r="K9" s="74">
        <v>0.02</v>
      </c>
      <c r="L9" s="74">
        <v>0</v>
      </c>
      <c r="M9" s="74">
        <v>1</v>
      </c>
    </row>
    <row r="10" spans="1:13" ht="14.4" customHeight="1" x14ac:dyDescent="0.3">
      <c r="A10" s="75"/>
      <c r="B10" s="74" t="s">
        <v>10</v>
      </c>
      <c r="C10" s="74">
        <v>150</v>
      </c>
      <c r="D10" s="74">
        <v>1.25</v>
      </c>
      <c r="E10" s="74">
        <v>1.25</v>
      </c>
      <c r="F10" s="74">
        <v>10.42</v>
      </c>
      <c r="G10" s="74">
        <v>48.33</v>
      </c>
      <c r="H10" s="74">
        <v>85</v>
      </c>
      <c r="I10" s="74">
        <v>0.02</v>
      </c>
      <c r="J10" s="74">
        <v>0.02</v>
      </c>
      <c r="K10" s="74">
        <v>0</v>
      </c>
      <c r="L10" s="74">
        <v>0.54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7.25" customHeight="1" x14ac:dyDescent="0.3">
      <c r="A12" s="73" t="s">
        <v>11</v>
      </c>
      <c r="B12" s="75" t="s">
        <v>12</v>
      </c>
      <c r="C12" s="74">
        <v>200</v>
      </c>
      <c r="D12" s="74">
        <v>2.95</v>
      </c>
      <c r="E12" s="74">
        <v>4.8</v>
      </c>
      <c r="F12" s="74">
        <v>6.87</v>
      </c>
      <c r="G12" s="74">
        <v>94.49</v>
      </c>
      <c r="H12" s="74">
        <v>37.479999999999997</v>
      </c>
      <c r="I12" s="74">
        <v>0.68</v>
      </c>
      <c r="J12" s="74">
        <v>0.05</v>
      </c>
      <c r="K12" s="74">
        <v>0.03</v>
      </c>
      <c r="L12" s="74">
        <v>15.54</v>
      </c>
      <c r="M12" s="74">
        <v>56</v>
      </c>
    </row>
    <row r="13" spans="1:13" x14ac:dyDescent="0.3">
      <c r="A13" s="75"/>
      <c r="B13" s="74" t="s">
        <v>13</v>
      </c>
      <c r="C13" s="74">
        <v>65</v>
      </c>
      <c r="D13" s="74">
        <v>6.89</v>
      </c>
      <c r="E13" s="74">
        <v>8.85</v>
      </c>
      <c r="F13" s="74">
        <v>2.4</v>
      </c>
      <c r="G13" s="74">
        <v>97.43</v>
      </c>
      <c r="H13" s="74">
        <v>9.67</v>
      </c>
      <c r="I13" s="74">
        <v>0.77</v>
      </c>
      <c r="J13" s="74">
        <v>0.04</v>
      </c>
      <c r="K13" s="74">
        <v>0.03</v>
      </c>
      <c r="L13" s="74">
        <v>1.39</v>
      </c>
      <c r="M13" s="74">
        <v>179</v>
      </c>
    </row>
    <row r="14" spans="1:13" ht="15.75" customHeight="1" x14ac:dyDescent="0.3">
      <c r="A14" s="75"/>
      <c r="B14" s="74" t="s">
        <v>80</v>
      </c>
      <c r="C14" s="74">
        <v>100</v>
      </c>
      <c r="D14" s="74">
        <v>3</v>
      </c>
      <c r="E14" s="74">
        <v>4.2699999999999996</v>
      </c>
      <c r="F14" s="74">
        <v>14.6</v>
      </c>
      <c r="G14" s="74">
        <v>175.33</v>
      </c>
      <c r="H14" s="74">
        <v>16.62</v>
      </c>
      <c r="I14" s="74">
        <v>1.6</v>
      </c>
      <c r="J14" s="74">
        <v>0.04</v>
      </c>
      <c r="K14" s="74">
        <v>0.05</v>
      </c>
      <c r="L14" s="74">
        <v>0</v>
      </c>
      <c r="M14" s="74">
        <v>186</v>
      </c>
    </row>
    <row r="15" spans="1:13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81</v>
      </c>
      <c r="C16" s="74">
        <v>40</v>
      </c>
      <c r="D16" s="74">
        <v>2.64</v>
      </c>
      <c r="E16" s="74">
        <v>0.48</v>
      </c>
      <c r="F16" s="74">
        <v>13.36</v>
      </c>
      <c r="G16" s="74">
        <v>69.599999999999994</v>
      </c>
      <c r="H16" s="74">
        <v>14</v>
      </c>
      <c r="I16" s="74">
        <v>1.56</v>
      </c>
      <c r="J16" s="74">
        <v>7.1999999999999995E-2</v>
      </c>
      <c r="K16" s="74">
        <v>3.2000000000000001E-2</v>
      </c>
      <c r="L16" s="74">
        <v>0</v>
      </c>
      <c r="M16" s="74"/>
    </row>
    <row r="17" spans="1:13" x14ac:dyDescent="0.3">
      <c r="A17" s="75"/>
      <c r="B17" s="74" t="s">
        <v>82</v>
      </c>
      <c r="C17" s="74">
        <v>180</v>
      </c>
      <c r="D17" s="74">
        <v>0.9</v>
      </c>
      <c r="E17" s="74">
        <v>0</v>
      </c>
      <c r="F17" s="74">
        <v>22.86</v>
      </c>
      <c r="G17" s="74">
        <v>95</v>
      </c>
      <c r="H17" s="74">
        <v>36</v>
      </c>
      <c r="I17" s="74">
        <v>0.36</v>
      </c>
      <c r="J17" s="74">
        <v>0.04</v>
      </c>
      <c r="K17" s="74">
        <v>7.0000000000000007E-2</v>
      </c>
      <c r="L17" s="74">
        <v>7.2</v>
      </c>
      <c r="M17" s="74">
        <v>399</v>
      </c>
    </row>
    <row r="18" spans="1:13" ht="13.8" customHeight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hidden="1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150</v>
      </c>
      <c r="D21" s="74">
        <v>0.18</v>
      </c>
      <c r="E21" s="74">
        <v>0.08</v>
      </c>
      <c r="F21" s="74">
        <v>13.75</v>
      </c>
      <c r="G21" s="74">
        <v>75</v>
      </c>
      <c r="H21" s="74">
        <v>3.38</v>
      </c>
      <c r="I21" s="74">
        <v>0.17</v>
      </c>
      <c r="J21" s="74">
        <v>0.01</v>
      </c>
      <c r="K21" s="74">
        <v>0</v>
      </c>
      <c r="L21" s="74">
        <v>11</v>
      </c>
      <c r="M21" s="74">
        <v>256</v>
      </c>
    </row>
    <row r="22" spans="1:13" x14ac:dyDescent="0.3">
      <c r="A22" s="75"/>
      <c r="B22" s="74" t="s">
        <v>20</v>
      </c>
      <c r="C22" s="74">
        <v>50</v>
      </c>
      <c r="D22" s="74">
        <v>3.61</v>
      </c>
      <c r="E22" s="74">
        <v>6.88</v>
      </c>
      <c r="F22" s="74">
        <v>23.94</v>
      </c>
      <c r="G22" s="74">
        <v>129.58000000000001</v>
      </c>
      <c r="H22" s="74">
        <v>21.97</v>
      </c>
      <c r="I22" s="74">
        <v>0.32</v>
      </c>
      <c r="J22" s="74">
        <v>7.0000000000000007E-2</v>
      </c>
      <c r="K22" s="74">
        <v>0.03</v>
      </c>
      <c r="L22" s="74">
        <v>0.19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9.25" customHeight="1" x14ac:dyDescent="0.3">
      <c r="A24" s="73" t="s">
        <v>21</v>
      </c>
      <c r="B24" s="74" t="s">
        <v>83</v>
      </c>
      <c r="C24" s="74">
        <v>150</v>
      </c>
      <c r="D24" s="74">
        <v>4.3899999999999997</v>
      </c>
      <c r="E24" s="74">
        <v>4.3600000000000003</v>
      </c>
      <c r="F24" s="74">
        <v>14.99</v>
      </c>
      <c r="G24" s="74">
        <v>116.25</v>
      </c>
      <c r="H24" s="74">
        <v>141</v>
      </c>
      <c r="I24" s="74">
        <v>0.27</v>
      </c>
      <c r="J24" s="74">
        <v>0.06</v>
      </c>
      <c r="K24" s="74">
        <v>0.11</v>
      </c>
      <c r="L24" s="74">
        <v>0.75</v>
      </c>
      <c r="M24" s="74">
        <v>44</v>
      </c>
    </row>
    <row r="25" spans="1:13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x14ac:dyDescent="0.3">
      <c r="A26" s="75"/>
      <c r="B26" s="74" t="s">
        <v>23</v>
      </c>
      <c r="C26" s="74" t="s">
        <v>84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85</v>
      </c>
    </row>
    <row r="27" spans="1:13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6.2" x14ac:dyDescent="0.35">
      <c r="A28" s="74"/>
      <c r="B28" s="77" t="s">
        <v>86</v>
      </c>
      <c r="C28" s="74"/>
      <c r="D28" s="74">
        <f>SUM(D8:D27)</f>
        <v>35.434999999999995</v>
      </c>
      <c r="E28" s="74">
        <f t="shared" ref="E28:L28" si="0">SUM(E8:E27)</f>
        <v>40.529999999999994</v>
      </c>
      <c r="F28" s="74">
        <f t="shared" si="0"/>
        <v>188.60499999999999</v>
      </c>
      <c r="G28" s="74">
        <f t="shared" si="0"/>
        <v>1286.01</v>
      </c>
      <c r="H28" s="74">
        <f t="shared" si="0"/>
        <v>516.63</v>
      </c>
      <c r="I28" s="74">
        <f t="shared" si="0"/>
        <v>7.2700000000000005</v>
      </c>
      <c r="J28" s="74">
        <f t="shared" si="0"/>
        <v>0.54700000000000004</v>
      </c>
      <c r="K28" s="74">
        <f t="shared" si="0"/>
        <v>0.41450000000000004</v>
      </c>
      <c r="L28" s="74">
        <f t="shared" si="0"/>
        <v>38.069999999999993</v>
      </c>
      <c r="M28" s="74"/>
    </row>
    <row r="30" spans="1:13" x14ac:dyDescent="0.3">
      <c r="A30" s="155" t="s">
        <v>103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B31" sqref="B31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55" t="s">
        <v>89</v>
      </c>
      <c r="K1" s="155"/>
      <c r="L1" s="155"/>
      <c r="M1" s="155"/>
    </row>
    <row r="2" spans="1:13" x14ac:dyDescent="0.3">
      <c r="J2" s="155" t="s">
        <v>90</v>
      </c>
      <c r="K2" s="155"/>
      <c r="L2" s="155"/>
      <c r="M2" s="155"/>
    </row>
    <row r="3" spans="1:13" x14ac:dyDescent="0.3">
      <c r="J3" s="155" t="s">
        <v>91</v>
      </c>
      <c r="K3" s="155"/>
      <c r="L3" s="155"/>
      <c r="M3" s="155"/>
    </row>
    <row r="4" spans="1:13" ht="21" customHeight="1" x14ac:dyDescent="0.3">
      <c r="A4" s="78"/>
      <c r="B4" s="78"/>
      <c r="C4" s="78"/>
      <c r="D4" s="78"/>
      <c r="E4" s="78"/>
      <c r="J4" s="156" t="s">
        <v>94</v>
      </c>
      <c r="K4" s="156"/>
      <c r="L4" s="156"/>
      <c r="M4" s="156"/>
    </row>
    <row r="5" spans="1:13" ht="24" customHeight="1" x14ac:dyDescent="0.3">
      <c r="B5" s="79"/>
      <c r="C5" s="79"/>
      <c r="D5" s="79"/>
      <c r="E5" s="157" t="s">
        <v>92</v>
      </c>
      <c r="F5" s="157"/>
      <c r="G5" s="157">
        <f>' 3-7 лет (день 10)'!K6</f>
        <v>45721</v>
      </c>
      <c r="H5" s="157"/>
      <c r="I5" s="79"/>
      <c r="J5" s="79"/>
      <c r="K5" s="79"/>
      <c r="L5" s="79"/>
      <c r="M5" s="79"/>
    </row>
    <row r="6" spans="1:13" ht="41.4" x14ac:dyDescent="0.3">
      <c r="A6" s="71" t="s">
        <v>64</v>
      </c>
      <c r="B6" s="71" t="s">
        <v>65</v>
      </c>
      <c r="C6" s="71" t="s">
        <v>66</v>
      </c>
      <c r="D6" s="71" t="s">
        <v>67</v>
      </c>
      <c r="E6" s="71" t="s">
        <v>68</v>
      </c>
      <c r="F6" s="71" t="s">
        <v>69</v>
      </c>
      <c r="G6" s="71" t="s">
        <v>70</v>
      </c>
      <c r="H6" s="71" t="s">
        <v>71</v>
      </c>
      <c r="I6" s="71" t="s">
        <v>72</v>
      </c>
      <c r="J6" s="71" t="s">
        <v>73</v>
      </c>
      <c r="K6" s="71" t="s">
        <v>74</v>
      </c>
      <c r="L6" s="71" t="s">
        <v>75</v>
      </c>
      <c r="M6" s="71" t="s">
        <v>76</v>
      </c>
    </row>
    <row r="7" spans="1:13" ht="20.399999999999999" x14ac:dyDescent="0.3">
      <c r="A7" s="72" t="s">
        <v>77</v>
      </c>
      <c r="B7" s="152" t="s">
        <v>87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4"/>
    </row>
    <row r="8" spans="1:13" x14ac:dyDescent="0.3">
      <c r="A8" s="73" t="s">
        <v>8</v>
      </c>
      <c r="B8" s="74" t="s">
        <v>9</v>
      </c>
      <c r="C8" s="74">
        <v>200</v>
      </c>
      <c r="D8" s="74">
        <v>5.55</v>
      </c>
      <c r="E8" s="74">
        <v>7.47</v>
      </c>
      <c r="F8" s="74">
        <v>26.08</v>
      </c>
      <c r="G8" s="74">
        <v>192</v>
      </c>
      <c r="H8" s="74">
        <v>180.24</v>
      </c>
      <c r="I8" s="74">
        <v>0.31</v>
      </c>
      <c r="J8" s="74">
        <v>7.0000000000000007E-2</v>
      </c>
      <c r="K8" s="74">
        <v>0.04</v>
      </c>
      <c r="L8" s="74">
        <v>1.95</v>
      </c>
      <c r="M8" s="74">
        <v>173</v>
      </c>
    </row>
    <row r="9" spans="1:13" x14ac:dyDescent="0.3">
      <c r="A9" s="75"/>
      <c r="B9" s="74" t="s">
        <v>37</v>
      </c>
      <c r="C9" s="76" t="s">
        <v>88</v>
      </c>
      <c r="D9" s="74">
        <v>2.2999999999999998</v>
      </c>
      <c r="E9" s="74">
        <v>4.3600000000000003</v>
      </c>
      <c r="F9" s="74">
        <v>14.62</v>
      </c>
      <c r="G9" s="74">
        <v>108</v>
      </c>
      <c r="H9" s="74">
        <v>6.6</v>
      </c>
      <c r="I9" s="74">
        <v>0.34</v>
      </c>
      <c r="J9" s="74">
        <v>0.03</v>
      </c>
      <c r="K9" s="74">
        <v>0.03</v>
      </c>
      <c r="L9" s="74">
        <v>0</v>
      </c>
      <c r="M9" s="74">
        <v>1</v>
      </c>
    </row>
    <row r="10" spans="1:13" ht="18" customHeight="1" x14ac:dyDescent="0.3">
      <c r="A10" s="75"/>
      <c r="B10" s="74" t="s">
        <v>10</v>
      </c>
      <c r="C10" s="74">
        <v>180</v>
      </c>
      <c r="D10" s="74">
        <v>1.5</v>
      </c>
      <c r="E10" s="74">
        <v>1.5</v>
      </c>
      <c r="F10" s="74">
        <v>12.5</v>
      </c>
      <c r="G10" s="74">
        <v>58</v>
      </c>
      <c r="H10" s="74">
        <v>102</v>
      </c>
      <c r="I10" s="74">
        <v>0.03</v>
      </c>
      <c r="J10" s="74">
        <v>0.02</v>
      </c>
      <c r="K10" s="74">
        <v>0.01</v>
      </c>
      <c r="L10" s="74">
        <v>0.65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5.75" customHeight="1" x14ac:dyDescent="0.3">
      <c r="A12" s="73" t="s">
        <v>11</v>
      </c>
      <c r="B12" s="75" t="s">
        <v>12</v>
      </c>
      <c r="C12" s="74">
        <v>250</v>
      </c>
      <c r="D12" s="74">
        <v>3.68</v>
      </c>
      <c r="E12" s="74">
        <v>7.07</v>
      </c>
      <c r="F12" s="74">
        <v>8.58</v>
      </c>
      <c r="G12" s="74">
        <v>118</v>
      </c>
      <c r="H12" s="74">
        <v>46.81</v>
      </c>
      <c r="I12" s="74">
        <v>0.85</v>
      </c>
      <c r="J12" s="74">
        <v>0.06</v>
      </c>
      <c r="K12" s="74">
        <v>0.04</v>
      </c>
      <c r="L12" s="74">
        <v>19.41</v>
      </c>
      <c r="M12" s="74">
        <v>56</v>
      </c>
    </row>
    <row r="13" spans="1:13" x14ac:dyDescent="0.3">
      <c r="A13" s="75"/>
      <c r="B13" s="74" t="s">
        <v>13</v>
      </c>
      <c r="C13" s="74">
        <v>70</v>
      </c>
      <c r="D13" s="74">
        <v>7.42</v>
      </c>
      <c r="E13" s="74">
        <v>9.33</v>
      </c>
      <c r="F13" s="74">
        <v>2.58</v>
      </c>
      <c r="G13" s="74">
        <v>106</v>
      </c>
      <c r="H13" s="74">
        <v>10.41</v>
      </c>
      <c r="I13" s="74">
        <v>0.83</v>
      </c>
      <c r="J13" s="74">
        <v>0.04</v>
      </c>
      <c r="K13" s="74">
        <v>0.03</v>
      </c>
      <c r="L13" s="74">
        <v>1.5</v>
      </c>
      <c r="M13" s="74">
        <v>179</v>
      </c>
    </row>
    <row r="14" spans="1:13" ht="15" customHeight="1" x14ac:dyDescent="0.3">
      <c r="A14" s="75"/>
      <c r="B14" s="74" t="s">
        <v>80</v>
      </c>
      <c r="C14" s="74">
        <v>150</v>
      </c>
      <c r="D14" s="74">
        <v>4.5</v>
      </c>
      <c r="E14" s="74">
        <v>6.4</v>
      </c>
      <c r="F14" s="74">
        <v>21.9</v>
      </c>
      <c r="G14" s="74">
        <v>263</v>
      </c>
      <c r="H14" s="74">
        <v>24.93</v>
      </c>
      <c r="I14" s="74">
        <v>2.4</v>
      </c>
      <c r="J14" s="74">
        <v>0.06</v>
      </c>
      <c r="K14" s="74">
        <v>7.0000000000000007E-2</v>
      </c>
      <c r="L14" s="74">
        <v>0</v>
      </c>
      <c r="M14" s="74">
        <v>186</v>
      </c>
    </row>
    <row r="15" spans="1:13" ht="13.8" customHeight="1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81</v>
      </c>
      <c r="C16" s="74">
        <v>50</v>
      </c>
      <c r="D16" s="74">
        <v>3.3</v>
      </c>
      <c r="E16" s="74">
        <v>0.6</v>
      </c>
      <c r="F16" s="74">
        <v>16.7</v>
      </c>
      <c r="G16" s="74">
        <v>87</v>
      </c>
      <c r="H16" s="74">
        <v>17.5</v>
      </c>
      <c r="I16" s="74">
        <v>1.95</v>
      </c>
      <c r="J16" s="74">
        <v>0.09</v>
      </c>
      <c r="K16" s="74">
        <v>0.04</v>
      </c>
      <c r="L16" s="74">
        <v>0</v>
      </c>
      <c r="M16" s="74"/>
    </row>
    <row r="17" spans="1:13" ht="13.8" customHeight="1" x14ac:dyDescent="0.3">
      <c r="A17" s="75"/>
      <c r="B17" s="74" t="s">
        <v>82</v>
      </c>
      <c r="C17" s="74">
        <v>200</v>
      </c>
      <c r="D17" s="74">
        <v>1</v>
      </c>
      <c r="E17" s="74">
        <v>0</v>
      </c>
      <c r="F17" s="74">
        <v>25.4</v>
      </c>
      <c r="G17" s="74">
        <v>105</v>
      </c>
      <c r="H17" s="74">
        <v>40</v>
      </c>
      <c r="I17" s="74">
        <v>0.4</v>
      </c>
      <c r="J17" s="74">
        <v>0.04</v>
      </c>
      <c r="K17" s="74">
        <v>7.0000000000000007E-2</v>
      </c>
      <c r="L17" s="74">
        <v>8</v>
      </c>
      <c r="M17" s="74">
        <v>399</v>
      </c>
    </row>
    <row r="18" spans="1:13" hidden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200</v>
      </c>
      <c r="D21" s="74">
        <v>0.24</v>
      </c>
      <c r="E21" s="74">
        <v>0.1</v>
      </c>
      <c r="F21" s="74">
        <v>18.329999999999998</v>
      </c>
      <c r="G21" s="74">
        <v>100</v>
      </c>
      <c r="H21" s="74">
        <v>4.5</v>
      </c>
      <c r="I21" s="74">
        <v>0.23</v>
      </c>
      <c r="J21" s="74">
        <v>0.01</v>
      </c>
      <c r="K21" s="74">
        <v>0</v>
      </c>
      <c r="L21" s="74">
        <v>15</v>
      </c>
      <c r="M21" s="74">
        <v>256</v>
      </c>
    </row>
    <row r="22" spans="1:13" ht="12.6" customHeight="1" x14ac:dyDescent="0.3">
      <c r="A22" s="75"/>
      <c r="B22" s="74" t="s">
        <v>20</v>
      </c>
      <c r="C22" s="74">
        <v>70</v>
      </c>
      <c r="D22" s="74">
        <v>5.05</v>
      </c>
      <c r="E22" s="74">
        <v>9.6300000000000008</v>
      </c>
      <c r="F22" s="74">
        <v>33.520000000000003</v>
      </c>
      <c r="G22" s="74">
        <v>177.7</v>
      </c>
      <c r="H22" s="74">
        <v>30.75</v>
      </c>
      <c r="I22" s="74">
        <v>0.44</v>
      </c>
      <c r="J22" s="74">
        <v>0.09</v>
      </c>
      <c r="K22" s="74">
        <v>0.04</v>
      </c>
      <c r="L22" s="74">
        <v>0.27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4.6" customHeight="1" x14ac:dyDescent="0.3">
      <c r="A24" s="73" t="s">
        <v>21</v>
      </c>
      <c r="B24" s="74" t="s">
        <v>83</v>
      </c>
      <c r="C24" s="74">
        <v>200</v>
      </c>
      <c r="D24" s="74">
        <v>5.85</v>
      </c>
      <c r="E24" s="74">
        <v>5.81</v>
      </c>
      <c r="F24" s="74">
        <v>19.989999999999998</v>
      </c>
      <c r="G24" s="74">
        <v>155</v>
      </c>
      <c r="H24" s="74">
        <v>188</v>
      </c>
      <c r="I24" s="74">
        <v>0.36</v>
      </c>
      <c r="J24" s="74">
        <v>0.08</v>
      </c>
      <c r="K24" s="74">
        <v>0.14000000000000001</v>
      </c>
      <c r="L24" s="74">
        <v>1</v>
      </c>
      <c r="M24" s="74">
        <v>44</v>
      </c>
    </row>
    <row r="25" spans="1:13" ht="12" customHeight="1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ht="14.4" customHeight="1" x14ac:dyDescent="0.3">
      <c r="A26" s="75"/>
      <c r="B26" s="74" t="s">
        <v>23</v>
      </c>
      <c r="C26" s="74" t="s">
        <v>84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85</v>
      </c>
    </row>
    <row r="27" spans="1:13" ht="13.8" customHeight="1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8.600000000000001" customHeight="1" x14ac:dyDescent="0.35">
      <c r="A28" s="74"/>
      <c r="B28" s="77" t="s">
        <v>86</v>
      </c>
      <c r="C28" s="74"/>
      <c r="D28" s="74">
        <f>SUM(D8:D27)</f>
        <v>44.314999999999998</v>
      </c>
      <c r="E28" s="74">
        <f t="shared" ref="E28:L28" si="0">SUM(E8:E27)</f>
        <v>52.77</v>
      </c>
      <c r="F28" s="74">
        <f t="shared" si="0"/>
        <v>236.30499999999998</v>
      </c>
      <c r="G28" s="74">
        <f t="shared" si="0"/>
        <v>1632.7</v>
      </c>
      <c r="H28" s="74">
        <f t="shared" si="0"/>
        <v>663.59000000000015</v>
      </c>
      <c r="I28" s="74">
        <f t="shared" si="0"/>
        <v>9.2000000000000011</v>
      </c>
      <c r="J28" s="74">
        <f t="shared" si="0"/>
        <v>0.66500000000000004</v>
      </c>
      <c r="K28" s="74">
        <f t="shared" si="0"/>
        <v>0.52249999999999996</v>
      </c>
      <c r="L28" s="74">
        <f t="shared" si="0"/>
        <v>47.780000000000008</v>
      </c>
      <c r="M28" s="74"/>
    </row>
    <row r="29" spans="1:13" ht="14.4" customHeight="1" x14ac:dyDescent="0.3"/>
    <row r="30" spans="1:13" x14ac:dyDescent="0.3">
      <c r="A30" s="155" t="s">
        <v>103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H9" sqref="H9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2">
        <f>' 3-7 лет (день 10)'!K6</f>
        <v>45721</v>
      </c>
      <c r="B1" s="163"/>
      <c r="C1" s="163"/>
      <c r="D1" s="163"/>
      <c r="E1" s="163"/>
      <c r="F1" s="163"/>
      <c r="G1" s="163"/>
    </row>
    <row r="2" spans="1:7" ht="60" customHeight="1" x14ac:dyDescent="0.3">
      <c r="A2" s="164" t="s">
        <v>48</v>
      </c>
      <c r="B2" s="164" t="s">
        <v>49</v>
      </c>
      <c r="C2" s="164" t="s">
        <v>50</v>
      </c>
      <c r="D2" s="164" t="s">
        <v>51</v>
      </c>
      <c r="E2" s="164" t="s">
        <v>52</v>
      </c>
      <c r="F2" s="164" t="s">
        <v>53</v>
      </c>
      <c r="G2" s="166" t="s">
        <v>54</v>
      </c>
    </row>
    <row r="3" spans="1:7" x14ac:dyDescent="0.3">
      <c r="A3" s="165"/>
      <c r="B3" s="165"/>
      <c r="C3" s="165"/>
      <c r="D3" s="165"/>
      <c r="E3" s="165"/>
      <c r="F3" s="165"/>
      <c r="G3" s="167"/>
    </row>
    <row r="4" spans="1:7" ht="33" customHeight="1" x14ac:dyDescent="0.3">
      <c r="A4" s="165"/>
      <c r="B4" s="165"/>
      <c r="C4" s="165"/>
      <c r="D4" s="165"/>
      <c r="E4" s="165"/>
      <c r="F4" s="165"/>
      <c r="G4" s="167"/>
    </row>
    <row r="5" spans="1:7" ht="20.100000000000001" customHeight="1" x14ac:dyDescent="0.3">
      <c r="A5" s="161" t="s">
        <v>55</v>
      </c>
      <c r="B5" s="159">
        <v>0.3611111111111111</v>
      </c>
      <c r="C5" s="6" t="str">
        <f>' 3-7 лет (день 10)'!B9</f>
        <v>Каша рисовая молочная</v>
      </c>
      <c r="D5" s="84" t="s">
        <v>56</v>
      </c>
      <c r="E5" s="84" t="s">
        <v>57</v>
      </c>
      <c r="F5" s="6"/>
      <c r="G5" s="6"/>
    </row>
    <row r="6" spans="1:7" ht="20.25" customHeight="1" x14ac:dyDescent="0.3">
      <c r="A6" s="161"/>
      <c r="B6" s="159"/>
      <c r="C6" s="9" t="str">
        <f>' 3-7 лет (день 10)'!B10</f>
        <v xml:space="preserve">Бутерброд с маслом </v>
      </c>
      <c r="D6" s="84" t="s">
        <v>56</v>
      </c>
      <c r="E6" s="84" t="s">
        <v>57</v>
      </c>
      <c r="F6" s="6"/>
      <c r="G6" s="6"/>
    </row>
    <row r="7" spans="1:7" ht="20.100000000000001" customHeight="1" x14ac:dyDescent="0.3">
      <c r="A7" s="161"/>
      <c r="B7" s="159"/>
      <c r="C7" s="6" t="str">
        <f>' 3-7 лет (день 10)'!B11</f>
        <v>Кофейный напиток с молоком</v>
      </c>
      <c r="D7" s="84" t="s">
        <v>56</v>
      </c>
      <c r="E7" s="84" t="s">
        <v>57</v>
      </c>
      <c r="F7" s="6"/>
      <c r="G7" s="6"/>
    </row>
    <row r="8" spans="1:7" ht="20.100000000000001" customHeight="1" x14ac:dyDescent="0.3">
      <c r="A8" s="158" t="s">
        <v>58</v>
      </c>
      <c r="B8" s="159">
        <v>0.4861111111111111</v>
      </c>
      <c r="C8" s="9" t="str">
        <f>' 3-7 лет (день 10)'!B14</f>
        <v>Щи из свежей капусты</v>
      </c>
      <c r="D8" s="84" t="s">
        <v>56</v>
      </c>
      <c r="E8" s="84" t="s">
        <v>57</v>
      </c>
      <c r="F8" s="6"/>
      <c r="G8" s="6"/>
    </row>
    <row r="9" spans="1:7" ht="20.100000000000001" customHeight="1" x14ac:dyDescent="0.3">
      <c r="A9" s="158"/>
      <c r="B9" s="159"/>
      <c r="C9" s="9" t="str">
        <f>' 3-7 лет (день 10)'!B15</f>
        <v>Птица в томатном соусе</v>
      </c>
      <c r="D9" s="84" t="s">
        <v>56</v>
      </c>
      <c r="E9" s="84" t="s">
        <v>57</v>
      </c>
      <c r="F9" s="6"/>
      <c r="G9" s="6"/>
    </row>
    <row r="10" spans="1:7" ht="20.100000000000001" customHeight="1" x14ac:dyDescent="0.3">
      <c r="A10" s="158"/>
      <c r="B10" s="159"/>
      <c r="C10" s="9" t="str">
        <f>' 3-7 лет (день 10)'!B16</f>
        <v>Гречка отварная</v>
      </c>
      <c r="D10" s="84" t="s">
        <v>56</v>
      </c>
      <c r="E10" s="84" t="s">
        <v>57</v>
      </c>
      <c r="F10" s="6"/>
      <c r="G10" s="6"/>
    </row>
    <row r="11" spans="1:7" ht="20.100000000000001" customHeight="1" x14ac:dyDescent="0.3">
      <c r="A11" s="158"/>
      <c r="B11" s="159"/>
      <c r="C11" s="9" t="str">
        <f>' 3-7 лет (день 10)'!B17</f>
        <v>Хлеб пшеничный</v>
      </c>
      <c r="D11" s="84" t="s">
        <v>56</v>
      </c>
      <c r="E11" s="84" t="s">
        <v>57</v>
      </c>
      <c r="F11" s="6"/>
      <c r="G11" s="6"/>
    </row>
    <row r="12" spans="1:7" ht="20.100000000000001" customHeight="1" x14ac:dyDescent="0.3">
      <c r="A12" s="158"/>
      <c r="B12" s="159"/>
      <c r="C12" s="9" t="str">
        <f>' 3-7 лет (день 10)'!B18</f>
        <v>Хлеб ржано-пшеничный</v>
      </c>
      <c r="D12" s="84" t="s">
        <v>56</v>
      </c>
      <c r="E12" s="84" t="s">
        <v>57</v>
      </c>
      <c r="F12" s="6"/>
      <c r="G12" s="6"/>
    </row>
    <row r="13" spans="1:7" ht="20.100000000000001" customHeight="1" x14ac:dyDescent="0.3">
      <c r="A13" s="158"/>
      <c r="B13" s="159"/>
      <c r="C13" s="9" t="str">
        <f>' 3-7 лет (день 10)'!B19</f>
        <v>Сок</v>
      </c>
      <c r="D13" s="84" t="s">
        <v>56</v>
      </c>
      <c r="E13" s="84" t="s">
        <v>57</v>
      </c>
      <c r="F13" s="6"/>
      <c r="G13" s="6"/>
    </row>
    <row r="14" spans="1:7" ht="20.100000000000001" customHeight="1" x14ac:dyDescent="0.3">
      <c r="A14" s="158"/>
      <c r="B14" s="159"/>
      <c r="C14" s="11"/>
      <c r="D14" s="84"/>
      <c r="E14" s="84"/>
      <c r="F14" s="6"/>
      <c r="G14" s="6"/>
    </row>
    <row r="15" spans="1:7" ht="20.100000000000001" customHeight="1" x14ac:dyDescent="0.3">
      <c r="A15" s="158" t="s">
        <v>59</v>
      </c>
      <c r="B15" s="159">
        <v>0.63888888888888895</v>
      </c>
      <c r="C15" s="6" t="str">
        <f>' 3-7 лет (день 10)'!B21</f>
        <v>Напиток из шиповника</v>
      </c>
      <c r="D15" s="84" t="s">
        <v>56</v>
      </c>
      <c r="E15" s="84" t="s">
        <v>57</v>
      </c>
      <c r="F15" s="6"/>
      <c r="G15" s="6"/>
    </row>
    <row r="16" spans="1:7" ht="20.100000000000001" customHeight="1" x14ac:dyDescent="0.3">
      <c r="A16" s="158"/>
      <c r="B16" s="160"/>
      <c r="C16" s="6" t="str">
        <f>' 3-7 лет (день 10)'!B22</f>
        <v>Булочка домашняя</v>
      </c>
      <c r="D16" s="84" t="s">
        <v>56</v>
      </c>
      <c r="E16" s="84" t="s">
        <v>57</v>
      </c>
      <c r="F16" s="6"/>
      <c r="G16" s="6"/>
    </row>
    <row r="17" spans="1:7" ht="30" customHeight="1" x14ac:dyDescent="0.3">
      <c r="A17" s="158" t="s">
        <v>60</v>
      </c>
      <c r="B17" s="159">
        <v>0.69444444444444453</v>
      </c>
      <c r="C17" s="20" t="str">
        <f>' 3-7 лет (день 10)'!B26</f>
        <v>Суп молочный с макарон. изделиями</v>
      </c>
      <c r="D17" s="84" t="s">
        <v>56</v>
      </c>
      <c r="E17" s="84" t="s">
        <v>57</v>
      </c>
      <c r="F17" s="6"/>
      <c r="G17" s="6"/>
    </row>
    <row r="18" spans="1:7" ht="20.100000000000001" customHeight="1" x14ac:dyDescent="0.3">
      <c r="A18" s="158"/>
      <c r="B18" s="160"/>
      <c r="C18" s="20" t="str">
        <f>' 3-7 лет (день 10)'!B27</f>
        <v>Хлеб пшеничный</v>
      </c>
      <c r="D18" s="84" t="s">
        <v>56</v>
      </c>
      <c r="E18" s="84" t="s">
        <v>57</v>
      </c>
      <c r="F18" s="6"/>
      <c r="G18" s="6"/>
    </row>
    <row r="19" spans="1:7" ht="20.100000000000001" customHeight="1" x14ac:dyDescent="0.3">
      <c r="A19" s="158"/>
      <c r="B19" s="160"/>
      <c r="C19" s="20" t="str">
        <f>' 3-7 лет (день 10)'!B28</f>
        <v>Чай с сахаром</v>
      </c>
      <c r="D19" s="84" t="s">
        <v>56</v>
      </c>
      <c r="E19" s="84" t="s">
        <v>57</v>
      </c>
      <c r="F19" s="6"/>
      <c r="G19" s="6"/>
    </row>
    <row r="20" spans="1:7" x14ac:dyDescent="0.3">
      <c r="A20" s="64"/>
    </row>
    <row r="21" spans="1:7" x14ac:dyDescent="0.3">
      <c r="A21" s="64"/>
    </row>
    <row r="22" spans="1:7" x14ac:dyDescent="0.3">
      <c r="A22" s="64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19"/>
    <mergeCell ref="B17:B19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10)</vt:lpstr>
      <vt:lpstr>СВО 3-7 лет </vt:lpstr>
      <vt:lpstr> 3-7 лет (день 10)</vt:lpstr>
      <vt:lpstr>День 10</vt:lpstr>
      <vt:lpstr>День 10 до 3 лет</vt:lpstr>
      <vt:lpstr>День 10 от 3 лет </vt:lpstr>
      <vt:lpstr>БГП   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2025-03-04T10:10:39Z</dcterms:modified>
</cp:coreProperties>
</file>